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esktop\UFOPA 2021\FAZENDA\"/>
    </mc:Choice>
  </mc:AlternateContent>
  <xr:revisionPtr revIDLastSave="0" documentId="13_ncr:20001_{F14E33C6-C689-493B-B317-3160B4F0D2B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-GERAL" sheetId="1" r:id="rId1"/>
    <sheet name="COMPOSIÇÕES" sheetId="3" r:id="rId2"/>
    <sheet name="BDI'S" sheetId="5" r:id="rId3"/>
    <sheet name="ENCARGOS SOCIAIS" sheetId="8" r:id="rId4"/>
  </sheets>
  <externalReferences>
    <externalReference r:id="rId5"/>
  </externalReferences>
  <definedNames>
    <definedName name="_xlnm._FilterDatabase" localSheetId="0">'PLAN-GERAL'!$B$12:$K$75</definedName>
    <definedName name="_xlnm.Print_Area" localSheetId="2">'BDI''S'!$A$1:$E$53</definedName>
    <definedName name="_xlnm.Print_Area" localSheetId="1">COMPOSIÇÕES!$A$1:$F$49</definedName>
    <definedName name="_xlnm.Print_Area" localSheetId="3">'ENCARGOS SOCIAIS'!$A$1:$F$61</definedName>
    <definedName name="_xlnm.Print_Area" localSheetId="0">'PLAN-GERAL'!$A$1:$K$82</definedName>
    <definedName name="Print_Area_0" localSheetId="1">COMPOSIÇÕES!$A$8:$F$16</definedName>
    <definedName name="Print_Area_0" localSheetId="0">'PLAN-GERAL'!$B$1:$K$81</definedName>
    <definedName name="Print_Area_0_0" localSheetId="1">COMPOSIÇÕES!$A$8:$F$16</definedName>
    <definedName name="Print_Area_0_0" localSheetId="0">'PLAN-GERAL'!$B$1:$K$81</definedName>
    <definedName name="Print_Area_0_0_0" localSheetId="1">COMPOSIÇÕES!$A$8:$F$16</definedName>
    <definedName name="Print_Area_0_0_0" localSheetId="0">'PLAN-GERAL'!$B$1:$K$81</definedName>
    <definedName name="Print_Area_0_0_0_0" localSheetId="1">COMPOSIÇÕES!$A$8:$F$16</definedName>
    <definedName name="Print_Area_0_0_0_0" localSheetId="0">'PLAN-GERAL'!$B$1:$K$81</definedName>
    <definedName name="Print_Area_0_0_0_0_0" localSheetId="1">COMPOSIÇÕES!$A$8:$F$16</definedName>
    <definedName name="Print_Area_0_0_0_0_0" localSheetId="0">'PLAN-GERAL'!$B$1:$K$81</definedName>
    <definedName name="Print_Titles_0" localSheetId="1">COMPOSIÇÕES!$8:$49</definedName>
    <definedName name="Print_Titles_0" localSheetId="0">'PLAN-GERAL'!$1:$9</definedName>
    <definedName name="Print_Titles_0_0" localSheetId="1">COMPOSIÇÕES!$8:$49</definedName>
    <definedName name="Print_Titles_0_0" localSheetId="0">'PLAN-GERAL'!$1:$9</definedName>
    <definedName name="Print_Titles_0_0_0" localSheetId="1">COMPOSIÇÕES!$8:$49</definedName>
    <definedName name="Print_Titles_0_0_0" localSheetId="0">'PLAN-GERAL'!$1:$9</definedName>
    <definedName name="Print_Titles_0_0_0_0" localSheetId="1">COMPOSIÇÕES!$8:$49</definedName>
    <definedName name="Print_Titles_0_0_0_0" localSheetId="0">'PLAN-GERAL'!$1:$9</definedName>
    <definedName name="Print_Titles_0_0_0_0_0" localSheetId="1">COMPOSIÇÕES!$8:$49</definedName>
    <definedName name="Print_Titles_0_0_0_0_0" localSheetId="0">'PLAN-GERAL'!$1:$9</definedName>
    <definedName name="_xlnm.Print_Titles" localSheetId="1">COMPOSIÇÕES!$1:$14</definedName>
    <definedName name="_xlnm.Print_Titles" localSheetId="0">'PLAN-GERAL'!$1:$9</definedName>
  </definedNames>
  <calcPr calcId="181029" iterateDelta="1E-4" fullPrecision="0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F73" i="1"/>
  <c r="G32" i="1" l="1"/>
  <c r="F41" i="3"/>
  <c r="F42" i="3"/>
  <c r="F39" i="3"/>
  <c r="F25" i="3"/>
  <c r="F54" i="1"/>
  <c r="I64" i="1"/>
  <c r="I63" i="1"/>
  <c r="F55" i="1"/>
  <c r="I55" i="1" s="1"/>
  <c r="F50" i="1"/>
  <c r="F48" i="1"/>
  <c r="F49" i="1" s="1"/>
  <c r="I43" i="1"/>
  <c r="I44" i="1"/>
  <c r="I34" i="1"/>
  <c r="I21" i="1"/>
  <c r="F33" i="1"/>
  <c r="F35" i="1" s="1"/>
  <c r="I35" i="1" s="1"/>
  <c r="I29" i="1"/>
  <c r="I28" i="1"/>
  <c r="F51" i="1" l="1"/>
  <c r="I51" i="1" s="1"/>
  <c r="I33" i="1"/>
  <c r="F20" i="1"/>
  <c r="F15" i="1"/>
  <c r="F41" i="1" l="1"/>
  <c r="F42" i="1" s="1"/>
  <c r="I39" i="1"/>
  <c r="I50" i="1" l="1"/>
  <c r="F11" i="3" l="1"/>
  <c r="I68" i="1" l="1"/>
  <c r="I69" i="1"/>
  <c r="I67" i="1"/>
  <c r="I73" i="1" l="1"/>
  <c r="I71" i="1" l="1"/>
  <c r="I56" i="1"/>
  <c r="I65" i="1" l="1"/>
  <c r="I66" i="1"/>
  <c r="I62" i="1"/>
  <c r="I61" i="1"/>
  <c r="I60" i="1"/>
  <c r="I58" i="1" l="1"/>
  <c r="I54" i="1" l="1"/>
  <c r="I53" i="1"/>
  <c r="I49" i="1"/>
  <c r="I48" i="1"/>
  <c r="I41" i="1"/>
  <c r="I38" i="1"/>
  <c r="I37" i="1"/>
  <c r="F46" i="1" l="1"/>
  <c r="I46" i="1" l="1"/>
  <c r="F47" i="1"/>
  <c r="I42" i="1"/>
  <c r="I32" i="1"/>
  <c r="I47" i="1" l="1"/>
  <c r="I27" i="1" l="1"/>
  <c r="I23" i="1"/>
  <c r="F19" i="1"/>
  <c r="I19" i="1" s="1"/>
  <c r="I20" i="1"/>
  <c r="I22" i="1"/>
  <c r="I24" i="1"/>
  <c r="I25" i="1"/>
  <c r="I26" i="1"/>
  <c r="I18" i="1"/>
  <c r="I15" i="1"/>
  <c r="I16" i="1" l="1"/>
  <c r="I14" i="1"/>
  <c r="F38" i="3" l="1"/>
  <c r="F23" i="3"/>
  <c r="F22" i="3"/>
  <c r="F44" i="3" l="1"/>
  <c r="F46" i="3" s="1"/>
  <c r="F27" i="3"/>
  <c r="F29" i="3" s="1"/>
  <c r="G31" i="1" s="1"/>
  <c r="I31" i="1" s="1"/>
  <c r="D50" i="5" l="1"/>
  <c r="D28" i="5"/>
  <c r="F10" i="3" s="1"/>
  <c r="F47" i="3" l="1"/>
  <c r="F48" i="3" s="1"/>
  <c r="F30" i="3"/>
  <c r="F31" i="3" s="1"/>
  <c r="C80" i="1" l="1"/>
  <c r="C79" i="1"/>
  <c r="H63" i="1" l="1"/>
  <c r="J63" i="1" s="1"/>
  <c r="H64" i="1"/>
  <c r="J64" i="1" s="1"/>
  <c r="H51" i="1"/>
  <c r="J51" i="1" s="1"/>
  <c r="H55" i="1"/>
  <c r="J55" i="1" s="1"/>
  <c r="H43" i="1"/>
  <c r="J43" i="1" s="1"/>
  <c r="H44" i="1"/>
  <c r="J44" i="1" s="1"/>
  <c r="H21" i="1"/>
  <c r="J21" i="1" s="1"/>
  <c r="H34" i="1"/>
  <c r="J34" i="1" s="1"/>
  <c r="H35" i="1"/>
  <c r="J35" i="1" s="1"/>
  <c r="H28" i="1"/>
  <c r="J28" i="1" s="1"/>
  <c r="H29" i="1"/>
  <c r="J29" i="1" s="1"/>
  <c r="H33" i="1"/>
  <c r="J33" i="1" s="1"/>
  <c r="H50" i="1"/>
  <c r="J50" i="1" s="1"/>
  <c r="H39" i="1"/>
  <c r="J39" i="1" s="1"/>
  <c r="H68" i="1"/>
  <c r="J68" i="1" s="1"/>
  <c r="H69" i="1"/>
  <c r="J69" i="1" s="1"/>
  <c r="H67" i="1"/>
  <c r="J67" i="1" s="1"/>
  <c r="H73" i="1"/>
  <c r="J73" i="1" s="1"/>
  <c r="H71" i="1"/>
  <c r="J71" i="1" s="1"/>
  <c r="H56" i="1"/>
  <c r="J56" i="1" s="1"/>
  <c r="H66" i="1"/>
  <c r="J66" i="1" s="1"/>
  <c r="H65" i="1"/>
  <c r="J65" i="1" s="1"/>
  <c r="H61" i="1"/>
  <c r="J61" i="1" s="1"/>
  <c r="H60" i="1"/>
  <c r="J60" i="1" s="1"/>
  <c r="H62" i="1"/>
  <c r="J62" i="1" s="1"/>
  <c r="H58" i="1"/>
  <c r="J58" i="1" s="1"/>
  <c r="H54" i="1"/>
  <c r="J54" i="1" s="1"/>
  <c r="H53" i="1"/>
  <c r="J53" i="1" s="1"/>
  <c r="H42" i="1"/>
  <c r="J42" i="1" s="1"/>
  <c r="H49" i="1"/>
  <c r="J49" i="1" s="1"/>
  <c r="H47" i="1"/>
  <c r="J47" i="1" s="1"/>
  <c r="H46" i="1"/>
  <c r="J46" i="1" s="1"/>
  <c r="H48" i="1"/>
  <c r="J48" i="1" s="1"/>
  <c r="H41" i="1"/>
  <c r="J41" i="1" s="1"/>
  <c r="H38" i="1"/>
  <c r="J38" i="1" s="1"/>
  <c r="H37" i="1"/>
  <c r="J37" i="1" s="1"/>
  <c r="H31" i="1"/>
  <c r="J31" i="1" s="1"/>
  <c r="H32" i="1"/>
  <c r="J32" i="1" s="1"/>
  <c r="H22" i="1"/>
  <c r="J22" i="1" s="1"/>
  <c r="H18" i="1"/>
  <c r="J18" i="1" s="1"/>
  <c r="H23" i="1"/>
  <c r="J23" i="1" s="1"/>
  <c r="H20" i="1"/>
  <c r="J20" i="1" s="1"/>
  <c r="H27" i="1"/>
  <c r="J27" i="1" s="1"/>
  <c r="H24" i="1"/>
  <c r="J24" i="1" s="1"/>
  <c r="H26" i="1"/>
  <c r="J26" i="1" s="1"/>
  <c r="H19" i="1"/>
  <c r="J19" i="1" s="1"/>
  <c r="H25" i="1"/>
  <c r="J25" i="1" s="1"/>
  <c r="H15" i="1"/>
  <c r="J15" i="1" s="1"/>
  <c r="H14" i="1"/>
  <c r="J14" i="1" s="1"/>
  <c r="H16" i="1"/>
  <c r="J16" i="1" s="1"/>
  <c r="J40" i="1" l="1"/>
  <c r="J17" i="1"/>
  <c r="J72" i="1"/>
  <c r="J70" i="1"/>
  <c r="J52" i="1"/>
  <c r="J59" i="1"/>
  <c r="J57" i="1"/>
  <c r="J36" i="1"/>
  <c r="J13" i="1"/>
  <c r="J30" i="1"/>
  <c r="K75" i="1" l="1"/>
</calcChain>
</file>

<file path=xl/sharedStrings.xml><?xml version="1.0" encoding="utf-8"?>
<sst xmlns="http://schemas.openxmlformats.org/spreadsheetml/2006/main" count="421" uniqueCount="269">
  <si>
    <t>ITEM</t>
  </si>
  <si>
    <t>CODIGO</t>
  </si>
  <si>
    <t>DISCRIMINAÇÃO</t>
  </si>
  <si>
    <t>UN</t>
  </si>
  <si>
    <t>QUANT.</t>
  </si>
  <si>
    <t>R$ UNIT S/ BDI</t>
  </si>
  <si>
    <t>R$ UNIT C/BDI</t>
  </si>
  <si>
    <t>R$ PARC S/ BDI</t>
  </si>
  <si>
    <t>R$ PARC C/ BDI</t>
  </si>
  <si>
    <t>R$ TOTAL</t>
  </si>
  <si>
    <t>UND</t>
  </si>
  <si>
    <t>SEDOP</t>
  </si>
  <si>
    <t>H</t>
  </si>
  <si>
    <t>SINAPI</t>
  </si>
  <si>
    <t>M³</t>
  </si>
  <si>
    <t>SERVIÇOS COMPLEMENTARES</t>
  </si>
  <si>
    <t>TOTAL</t>
  </si>
  <si>
    <t>BDI SERV.</t>
  </si>
  <si>
    <t>BDI EQUIP</t>
  </si>
  <si>
    <t>DESCRIÇÃO</t>
  </si>
  <si>
    <t>BDI:</t>
  </si>
  <si>
    <t>LEIS SOCIAIS HORISTA:</t>
  </si>
  <si>
    <t>LEIS SOCIAIS MENSALISTA:</t>
  </si>
  <si>
    <t>COMPOSIÇÕES PRÓPRIAS DA UFOPA</t>
  </si>
  <si>
    <t>REF.</t>
  </si>
  <si>
    <t>UNIDADE</t>
  </si>
  <si>
    <t>ÍNDICE</t>
  </si>
  <si>
    <t>CUSTO</t>
  </si>
  <si>
    <t>C. UNITÁRIO</t>
  </si>
  <si>
    <t>NOTA:</t>
  </si>
  <si>
    <t>CUSTO:</t>
  </si>
  <si>
    <t>LS:</t>
  </si>
  <si>
    <t>CUSTO TOTAL:</t>
  </si>
  <si>
    <t>PREÇO FINAL:</t>
  </si>
  <si>
    <t>EQUIPAMENTOS:</t>
  </si>
  <si>
    <t>PESSOAL:</t>
  </si>
  <si>
    <t>SERVENTE COM ENCARGOS COMPLEMENTARES</t>
  </si>
  <si>
    <t>MATERIAIS:</t>
  </si>
  <si>
    <t>COMPOSIÇÃO DE BDI E LEIS SOCIAIS</t>
  </si>
  <si>
    <t>CONSTRUÇÃO DE EDIFÍCIOS</t>
  </si>
  <si>
    <t>Item</t>
  </si>
  <si>
    <t>Leis Sociais (LS) - SINAPI</t>
  </si>
  <si>
    <t>HORISTAS (taxa já inclusa nos valores unitários de mão-de-obra)</t>
  </si>
  <si>
    <t>LS</t>
  </si>
  <si>
    <t>MENSALISTA (taxa já inclusa nos valores unitários de mão-de-obra)</t>
  </si>
  <si>
    <t>Bonificações e despesas indiretas - BDI</t>
  </si>
  <si>
    <t>RISCOS</t>
  </si>
  <si>
    <t>R</t>
  </si>
  <si>
    <t>SEGUROS</t>
  </si>
  <si>
    <t>S</t>
  </si>
  <si>
    <t>GARANTIAS</t>
  </si>
  <si>
    <t>G</t>
  </si>
  <si>
    <t>DESPESAS FINANCEIRAS</t>
  </si>
  <si>
    <t>DF</t>
  </si>
  <si>
    <t>ADMINISTRAÇÃO CENTRAL</t>
  </si>
  <si>
    <t>AC</t>
  </si>
  <si>
    <t>LUCRO</t>
  </si>
  <si>
    <t>L</t>
  </si>
  <si>
    <t>COFINS</t>
  </si>
  <si>
    <t>I</t>
  </si>
  <si>
    <t>PIS</t>
  </si>
  <si>
    <t>CPRB</t>
  </si>
  <si>
    <t>ISS</t>
  </si>
  <si>
    <t>FÓRMULA:</t>
  </si>
  <si>
    <t>BDI =  { [ (1+(R+S+G+AC)).(1+DF).(1+L) ] -1 } x 100                                                                                                                                           1 - ( I )</t>
  </si>
  <si>
    <t>BDI</t>
  </si>
  <si>
    <t>Obs.: Em conformidade com o Acórdão 2622 - Plenário TCU</t>
  </si>
  <si>
    <t>FORNECIMENTO DE EQUIPAMENTOS</t>
  </si>
  <si>
    <t>CPRB (NÃO INCIDE)</t>
  </si>
  <si>
    <t>ISS (NÃO INCIDE)</t>
  </si>
  <si>
    <t>Sobre o simples fornecimento de Equipamentos não incidem os custos com ISS e INSS</t>
  </si>
  <si>
    <t>01</t>
  </si>
  <si>
    <t xml:space="preserve">PLANILHA ORÇAMENTÁRIA </t>
  </si>
  <si>
    <t>03</t>
  </si>
  <si>
    <t>030010</t>
  </si>
  <si>
    <t>Escavação manual</t>
  </si>
  <si>
    <t>030254</t>
  </si>
  <si>
    <t>Reaterro compactado</t>
  </si>
  <si>
    <t xml:space="preserve">SINAPI </t>
  </si>
  <si>
    <t>96616</t>
  </si>
  <si>
    <t>96544</t>
  </si>
  <si>
    <t xml:space="preserve">Armação de bloco utilizando aço 6,3mm CA-50
</t>
  </si>
  <si>
    <t>04</t>
  </si>
  <si>
    <t>05</t>
  </si>
  <si>
    <t>05.01</t>
  </si>
  <si>
    <t>05.02</t>
  </si>
  <si>
    <t>05.03</t>
  </si>
  <si>
    <t>SERVIÇOS INICIAIS</t>
  </si>
  <si>
    <r>
      <rPr>
        <sz val="10"/>
        <rFont val="Calibri"/>
        <family val="2"/>
        <scheme val="minor"/>
      </rPr>
      <t>M2</t>
    </r>
  </si>
  <si>
    <r>
      <rPr>
        <sz val="10"/>
        <rFont val="Calibri"/>
        <family val="2"/>
        <scheme val="minor"/>
      </rPr>
      <t>UN</t>
    </r>
  </si>
  <si>
    <r>
      <rPr>
        <sz val="10"/>
        <rFont val="Calibri"/>
        <family val="2"/>
        <scheme val="minor"/>
      </rPr>
      <t>M3</t>
    </r>
  </si>
  <si>
    <r>
      <rPr>
        <sz val="10"/>
        <rFont val="Calibri"/>
        <family val="2"/>
        <scheme val="minor"/>
      </rPr>
      <t>Lastro de concreto magro, preparo mecanico, para blocos de coroamento</t>
    </r>
  </si>
  <si>
    <r>
      <rPr>
        <sz val="10"/>
        <rFont val="Calibri"/>
        <family val="2"/>
        <scheme val="minor"/>
      </rPr>
      <t>KG</t>
    </r>
  </si>
  <si>
    <r>
      <rPr>
        <sz val="10"/>
        <rFont val="Calibri"/>
        <family val="2"/>
        <scheme val="minor"/>
      </rPr>
      <t>Corte e dobra de aço CA-50, diâmetro de 8,0 mm, utilizado em estruturas diversas, exceto lajes</t>
    </r>
  </si>
  <si>
    <r>
      <rPr>
        <sz val="10"/>
        <rFont val="Calibri"/>
        <family val="2"/>
        <scheme val="minor"/>
      </rPr>
      <t>Corte e dobra de aço CA-50, diâmetro de 10,0 mm, utilizado em estruturas diversas, exceto lajes</t>
    </r>
  </si>
  <si>
    <r>
      <rPr>
        <sz val="10"/>
        <rFont val="Calibri"/>
        <family val="2"/>
        <scheme val="minor"/>
      </rPr>
      <t>Impermeabilizacao de estruturas enterradas, com tinta asfaltica, duas demaos</t>
    </r>
  </si>
  <si>
    <t>PAREDES E PAINÉS</t>
  </si>
  <si>
    <r>
      <rPr>
        <sz val="10"/>
        <rFont val="Calibri"/>
        <family val="2"/>
        <scheme val="minor"/>
      </rPr>
      <t>Alvenaria de Tijolos Ceramicos 12 furos</t>
    </r>
  </si>
  <si>
    <r>
      <rPr>
        <sz val="10"/>
        <rFont val="Calibri"/>
        <family val="2"/>
        <scheme val="minor"/>
      </rPr>
      <t>M</t>
    </r>
  </si>
  <si>
    <t>REDE DE PROTEÇÃO CONTRA INCÊNDIOS</t>
  </si>
  <si>
    <t>ESQUADRIAS</t>
  </si>
  <si>
    <r>
      <rPr>
        <sz val="10"/>
        <rFont val="Calibri"/>
        <family val="2"/>
        <scheme val="minor"/>
      </rPr>
      <t>Limpeza e Entrega da Obra</t>
    </r>
  </si>
  <si>
    <t>02</t>
  </si>
  <si>
    <t>03.01</t>
  </si>
  <si>
    <t>03.02</t>
  </si>
  <si>
    <t>03.03</t>
  </si>
  <si>
    <t>03.04</t>
  </si>
  <si>
    <t>02.01</t>
  </si>
  <si>
    <t>02.06</t>
  </si>
  <si>
    <t>02.07</t>
  </si>
  <si>
    <t>02.08</t>
  </si>
  <si>
    <t>PISOS</t>
  </si>
  <si>
    <t>REVESTIMENTOS</t>
  </si>
  <si>
    <t>CHAPISCO APLICADO EM ALVENARIAS E ESTRUTURAS DE CONCRETO INTERNAS, COM COLHER DE PEDREIRO. ARGAMASSA TRAÇO 1:3 COM PREPARO EM BETONEIRA 400 L.</t>
  </si>
  <si>
    <t>05.04</t>
  </si>
  <si>
    <t>05.05</t>
  </si>
  <si>
    <t>05.06</t>
  </si>
  <si>
    <t>98557</t>
  </si>
  <si>
    <t>01.01</t>
  </si>
  <si>
    <t>01.02</t>
  </si>
  <si>
    <t>01.03</t>
  </si>
  <si>
    <t>92791</t>
  </si>
  <si>
    <t>92793</t>
  </si>
  <si>
    <t>92794</t>
  </si>
  <si>
    <t>060046</t>
  </si>
  <si>
    <t>87529</t>
  </si>
  <si>
    <t>MASSA ÚNICA, PARA RECEBIMENTO DE PINTURA, EM ARGAMASSA TRAÇO 1:2:8, PREPARO MECANICO, APLICADA MANUALMENTE EM FACES INTERNAS DE PAREDES, ESPESSURA DE 20MM.</t>
  </si>
  <si>
    <t>88485</t>
  </si>
  <si>
    <t>APLICAÇÃO DE FUNDO SELADOR ACRÍLICO EM PAREDE, UMA DEMÃO</t>
  </si>
  <si>
    <t>88489</t>
  </si>
  <si>
    <t>201507</t>
  </si>
  <si>
    <t>071465</t>
  </si>
  <si>
    <t>02.02</t>
  </si>
  <si>
    <t>UFOPA 001.01</t>
  </si>
  <si>
    <t>UFOPA 001.02</t>
  </si>
  <si>
    <t>02.03</t>
  </si>
  <si>
    <t>Vergas  moldada in loco</t>
  </si>
  <si>
    <t>02.04</t>
  </si>
  <si>
    <t>02.05</t>
  </si>
  <si>
    <t>071361</t>
  </si>
  <si>
    <t>Telha trapezoidal em aço galvanizado e=0,5mm</t>
  </si>
  <si>
    <t>PINTURA</t>
  </si>
  <si>
    <t>APLICAÇÃO MANUAL DE PINTURA COM TINTA LÁTEX ACRILICA EM PAREDES, DUAS DEMÃOS.</t>
  </si>
  <si>
    <t>APLICAÇÃO DE FUNDO SELADOR ACRÍLICO EM TETO, UMA DEMÃO</t>
  </si>
  <si>
    <t>88484</t>
  </si>
  <si>
    <t>APLICAÇÃO MANUAL DE PINTURA COM TINTA LÁTEX ACRÍLICA EM TETO, DUAS DEMAOS</t>
  </si>
  <si>
    <t>130113</t>
  </si>
  <si>
    <t>CIMENTADO LISO C/ ARGAMASSA 1:3 - PASSARELA</t>
  </si>
  <si>
    <t>02.09</t>
  </si>
  <si>
    <t>Porta externa de madeira maciça 0,80 x 2,10, colocação e acabamento, de uma folha com batente, guarnição, c/ ferragem e fechadura</t>
  </si>
  <si>
    <t>02.10</t>
  </si>
  <si>
    <t>PEDREIRO COM ENCARGOS COMPLEMENTARES</t>
  </si>
  <si>
    <t>02.11</t>
  </si>
  <si>
    <t>Disjuntor 1P - 6 a 32A - PADRÃO DIN</t>
  </si>
  <si>
    <t>170326</t>
  </si>
  <si>
    <t>Disjuntor 2P - 6 a 32A - PADRÃO DIN</t>
  </si>
  <si>
    <t>170362</t>
  </si>
  <si>
    <t>PONTO DE ILUMINAÇÃO RESIDENCIAL INCLUINDO INTERRUPTOR SIMPLES (2 MÓDULOS), CAIXA ELÉTRICA, ELETRODUTO, CABO, RASGO, QUEBRA E CHUMBAMENTO</t>
  </si>
  <si>
    <t>93137</t>
  </si>
  <si>
    <t>PONTO DE TOMADA RESIDENCIAL INCLUINDO TOMADA 10A/250V, CAIXA ELÉTRICA,ELETRODUTO, CABO, RASGO, QUEBRA E CHUMBAMENTO</t>
  </si>
  <si>
    <t>93141</t>
  </si>
  <si>
    <t>PONTO DE TOMADA RESIDENCIAL INCLUINDO TOMADA 20A/250V, CAIXA ELÉTRICA,ELETRODUTO, CABO, RASGO, QUEBRA E CHUMBAMENTO</t>
  </si>
  <si>
    <t>93143</t>
  </si>
  <si>
    <t>Calçada (incl.alicerce, baldrame e concreto c/ junta seca)</t>
  </si>
  <si>
    <t>130492</t>
  </si>
  <si>
    <t>EXTINTOR DE INCÊNDIO PORTÁTIL COM CARGA DE CO2 DE 6 KG, CLASSE ABC</t>
  </si>
  <si>
    <t>270220</t>
  </si>
  <si>
    <t>06</t>
  </si>
  <si>
    <t>97592</t>
  </si>
  <si>
    <t>BDI SERV:</t>
  </si>
  <si>
    <t>BDI EQUIP.:</t>
  </si>
  <si>
    <t>COMPOSIÇÕES DE PREÇO UNITÁRIAS</t>
  </si>
  <si>
    <t>LOCAL: AV. PRESIDENTE JOHN KENNEDY - CIDADE ALTA- MONTE ALEGRE</t>
  </si>
  <si>
    <t>INSTALAÇÕES ELÉTRICA</t>
  </si>
  <si>
    <t>10</t>
  </si>
  <si>
    <t>OBRA: CONSTRUÇÃO DO CAMPUS MONTE ALEGRE DA UNIVERSIDADE FEDERAL DO OESTE DO PARÁ</t>
  </si>
  <si>
    <t>Eng. Arlen Sousa Pinto</t>
  </si>
  <si>
    <t>CREA 151234929-1 PA</t>
  </si>
  <si>
    <t>Armação  utilizado em estruturas diversas, aço CA-60 de 5,0mm</t>
  </si>
  <si>
    <t>Elemento vazado pré-moldado 40x40x7cm</t>
  </si>
  <si>
    <t>061088</t>
  </si>
  <si>
    <t>150377</t>
  </si>
  <si>
    <t>PINTURA ESMALTE SINTÉTICO ACETINADO EM MADEIRA, 2 DEMÃOS - PORTAS</t>
  </si>
  <si>
    <t>BASE SEDOP SETEMBRO 2021 DESONERADO</t>
  </si>
  <si>
    <t>DATA: OUTUBRO/2021</t>
  </si>
  <si>
    <t>Eng. Civil / UFOPA</t>
  </si>
  <si>
    <t>OBRA: RECUPERAÇÃO E ADEQUAÇÃO DO GALPÃO EM ESTRUTURA METALICA NA FAZENDA EXPERIMENTAL DA UNIVERSIDADE FEDERAL DO OESTE DO PARÁ</t>
  </si>
  <si>
    <t xml:space="preserve">FAZENDA EXPERIMENTAL DA UFOPA- PA-370 KM-37 </t>
  </si>
  <si>
    <t xml:space="preserve">LOCAL: </t>
  </si>
  <si>
    <t>010008</t>
  </si>
  <si>
    <t xml:space="preserve">Limpeza do terreno </t>
  </si>
  <si>
    <t>Locação de obra</t>
  </si>
  <si>
    <t>010009</t>
  </si>
  <si>
    <t xml:space="preserve">Aterro incluindo carga, descarga, transporte e compactação </t>
  </si>
  <si>
    <t>Formas para concreto em chapa de madeira compensada resinada e=15mm (REAP 2x)</t>
  </si>
  <si>
    <t>050035</t>
  </si>
  <si>
    <t>Concreto  fck = 20mpa, traço 1:2,3:2,7 (cimento/ areia média/ brita 1)</t>
  </si>
  <si>
    <t>050259</t>
  </si>
  <si>
    <t>ESTRUTURA CONCRETO</t>
  </si>
  <si>
    <t>DOP-SINFRA</t>
  </si>
  <si>
    <t>Recuperação de estrutura metalica pilares e base</t>
  </si>
  <si>
    <t>050771</t>
  </si>
  <si>
    <t>Laje pré-moldada treliçada (Incl. capeamento)</t>
  </si>
  <si>
    <t>Cimbramento de madeira p/ h até 3,00 m</t>
  </si>
  <si>
    <t>051294</t>
  </si>
  <si>
    <t>Envelopamento em concreto pilares existentes</t>
  </si>
  <si>
    <t>03.05</t>
  </si>
  <si>
    <t>071360</t>
  </si>
  <si>
    <t>KG</t>
  </si>
  <si>
    <t>Estrutura metalica pilares h=4,00m - 5und  conforme projeto</t>
  </si>
  <si>
    <t>ESTRUTURA METÁLICA-COBERTURA</t>
  </si>
  <si>
    <t>04.01</t>
  </si>
  <si>
    <t>04.02</t>
  </si>
  <si>
    <t>04.03</t>
  </si>
  <si>
    <t>93188</t>
  </si>
  <si>
    <t>87882</t>
  </si>
  <si>
    <t>CHAPISCO APLICADO NO TETO, COM ROLO PARA TEXTURA ACRÍLICA. ARGAMASSA TRAÇO 1:4 E EMULSÃO POLIMÉRICA (ADESIVO) COM PREPARO EM BETONEIRA 400L</t>
  </si>
  <si>
    <t>MASSA ÚNICA, PARA RECEBIMENTO DE PINTURA, EM ARGAMASSA TRAÇO 1:2:8, PREPARO MECÂNICO COM BETONEIRA 400L, APLICADA MANUALMENTE EM TETO</t>
  </si>
  <si>
    <t>90408</t>
  </si>
  <si>
    <t>Estrutura metálica para cobertura- incl. Anticorrosiva</t>
  </si>
  <si>
    <t>05.07</t>
  </si>
  <si>
    <t>05.08</t>
  </si>
  <si>
    <t>05.09</t>
  </si>
  <si>
    <t xml:space="preserve">CAMADA IMPERMEABILIZADORA EM CONCRETO 10CM </t>
  </si>
  <si>
    <t>05.10</t>
  </si>
  <si>
    <t>150302</t>
  </si>
  <si>
    <t>06.01</t>
  </si>
  <si>
    <t>06.03</t>
  </si>
  <si>
    <t>06.04</t>
  </si>
  <si>
    <t>07</t>
  </si>
  <si>
    <t>07.01</t>
  </si>
  <si>
    <t>08</t>
  </si>
  <si>
    <t>08.01</t>
  </si>
  <si>
    <t>170886</t>
  </si>
  <si>
    <t>Centro de distribuição p/ 10 disjuntores</t>
  </si>
  <si>
    <t>08.02</t>
  </si>
  <si>
    <t>08.03</t>
  </si>
  <si>
    <t>08.04</t>
  </si>
  <si>
    <t>08.05</t>
  </si>
  <si>
    <t>09</t>
  </si>
  <si>
    <t>08.06</t>
  </si>
  <si>
    <t>08.07</t>
  </si>
  <si>
    <t>08.08</t>
  </si>
  <si>
    <t>08.09</t>
  </si>
  <si>
    <t>09.01</t>
  </si>
  <si>
    <t>10.01</t>
  </si>
  <si>
    <t>06.05</t>
  </si>
  <si>
    <t>100324</t>
  </si>
  <si>
    <t>PISO EM MATERIAL GRANULAR, BRITA 01, 5CM, ÁREA ESTACIONAMENTO</t>
  </si>
  <si>
    <t>Haste de Aço cobreada 5/8"x2,40m c/ conector</t>
  </si>
  <si>
    <t>171164</t>
  </si>
  <si>
    <t>08.10</t>
  </si>
  <si>
    <t>LUMINÁRIA TIPO PLAFON, DE SOBREPOR, COM 1 LÂMPADA LED DE 12/13 W</t>
  </si>
  <si>
    <t>Luminária tipo arandela</t>
  </si>
  <si>
    <t>170984</t>
  </si>
  <si>
    <t>LUMINÁRIA TIPO PLAFON, DE SOBREPOR, COM 1 LÂMPADA LED DE 25 W</t>
  </si>
  <si>
    <t xml:space="preserve">PINTURA ESMALTE SINTÉTICO SOBRE FERRO-ESTRUTURA METALICA, 2 DEMÃOS </t>
  </si>
  <si>
    <t>SERRALHEIRO COM ENCARGOS COMPLEMENTARES</t>
  </si>
  <si>
    <t>SEDOP071360</t>
  </si>
  <si>
    <t>ESTRUTURA METALICA</t>
  </si>
  <si>
    <t>RECUPERAÇÃO DE PILARES METALICOS E BASE</t>
  </si>
  <si>
    <t>Concreto  fck = 20mpa, traço 1:2,3:2,7</t>
  </si>
  <si>
    <t>SEDOP-050259</t>
  </si>
  <si>
    <t>M3</t>
  </si>
  <si>
    <t>SEDOP-050035</t>
  </si>
  <si>
    <t>Formas para concreto em chapa de madeira compensada</t>
  </si>
  <si>
    <t>M2</t>
  </si>
  <si>
    <t>Envelopamento em concreto pilares existentes H=1,50m</t>
  </si>
  <si>
    <t>BASE SINAPI SETEMBRO 2021 DESONERADO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</si>
</sst>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0"/>
    <numFmt numFmtId="165" formatCode="_-&quot;R$ &quot;* #,##0.00_-;&quot;-R$ &quot;* #,##0.00_-;_-&quot;R$ &quot;* \-??_-;_-@_-"/>
    <numFmt numFmtId="166" formatCode="_-* #,##0.00_-;\-* #,##0.00_-;_-* \-??_-;_-@_-"/>
    <numFmt numFmtId="167" formatCode="&quot;R$ &quot;#,##0.00"/>
    <numFmt numFmtId="168" formatCode="#,##0.00_);[Red]\(#,##0.00\)"/>
    <numFmt numFmtId="169" formatCode="0.0000%"/>
    <numFmt numFmtId="170" formatCode="0.0000"/>
    <numFmt numFmtId="171" formatCode="_(* #,##0.000_);_(* \(#,##0.000\);_(* \-??_);_(@_)"/>
    <numFmt numFmtId="172" formatCode="0.000"/>
    <numFmt numFmtId="173" formatCode="#,##0.00&quot; &quot;;#,##0.00&quot; &quot;;&quot;-&quot;#&quot; &quot;;@&quot; &quot;"/>
    <numFmt numFmtId="174" formatCode="#,##0.00&quot; &quot;;&quot; (&quot;#,##0.00&quot;)&quot;;&quot;-&quot;00&quot; &quot;;@&quot; &quot;"/>
  </numFmts>
  <fonts count="32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0"/>
      <color rgb="FFC00000"/>
      <name val="Calibri"/>
      <family val="2"/>
      <charset val="1"/>
    </font>
    <font>
      <sz val="10"/>
      <color rgb="FF948A54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0"/>
      <color rgb="FFC00000"/>
      <name val="Calibri"/>
      <family val="2"/>
      <charset val="1"/>
    </font>
    <font>
      <b/>
      <sz val="10"/>
      <color rgb="FF000000"/>
      <name val="Calibri"/>
      <family val="2"/>
    </font>
    <font>
      <sz val="10"/>
      <color rgb="FFFF0000"/>
      <name val="Calibri"/>
      <family val="2"/>
      <charset val="1"/>
    </font>
    <font>
      <sz val="10"/>
      <color rgb="FFFFFFFF"/>
      <name val="Calibri"/>
      <family val="2"/>
      <charset val="1"/>
    </font>
    <font>
      <sz val="10"/>
      <color rgb="FF000000"/>
      <name val="Calibri"/>
      <family val="2"/>
    </font>
    <font>
      <sz val="10"/>
      <color rgb="FFC00000"/>
      <name val="Calibri"/>
      <family val="2"/>
    </font>
    <font>
      <sz val="9"/>
      <color rgb="FF000000"/>
      <name val="Calibri"/>
      <family val="2"/>
      <charset val="1"/>
    </font>
    <font>
      <b/>
      <sz val="10"/>
      <color rgb="FFFF0000"/>
      <name val="Calibri"/>
      <family val="2"/>
      <charset val="1"/>
    </font>
    <font>
      <b/>
      <i/>
      <sz val="1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8"/>
      <color rgb="FF000000"/>
      <name val="Arial"/>
      <family val="2"/>
      <charset val="1"/>
    </font>
    <font>
      <b/>
      <sz val="8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0"/>
      <name val="Calibri"/>
      <family val="2"/>
    </font>
    <font>
      <sz val="8"/>
      <name val="Calibri"/>
      <family val="2"/>
      <charset val="1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1"/>
    </font>
    <font>
      <sz val="10"/>
      <name val="Calibri"/>
      <family val="2"/>
    </font>
    <font>
      <sz val="9"/>
      <name val="Calibri"/>
      <family val="2"/>
      <charset val="1"/>
    </font>
    <font>
      <b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DDD9C3"/>
      </patternFill>
    </fill>
    <fill>
      <patternFill patternType="solid">
        <fgColor rgb="FFFFC000"/>
        <bgColor rgb="FFFF99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EEECE1"/>
      </patternFill>
    </fill>
    <fill>
      <patternFill patternType="solid">
        <fgColor rgb="FFFFFFFF"/>
        <bgColor rgb="FFEEECE1"/>
      </patternFill>
    </fill>
    <fill>
      <patternFill patternType="solid">
        <fgColor rgb="FFFFC000"/>
        <bgColor rgb="FFDDD9C3"/>
      </patternFill>
    </fill>
    <fill>
      <patternFill patternType="solid">
        <fgColor rgb="FFDDD9C3"/>
        <bgColor rgb="FFD9D9D9"/>
      </patternFill>
    </fill>
    <fill>
      <patternFill patternType="solid">
        <fgColor rgb="FFC6D9F1"/>
        <bgColor rgb="FFD9D9D9"/>
      </patternFill>
    </fill>
  </fills>
  <borders count="2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166" fontId="1" fillId="0" borderId="0" applyBorder="0" applyProtection="0"/>
    <xf numFmtId="165" fontId="1" fillId="0" borderId="0" applyBorder="0" applyProtection="0"/>
    <xf numFmtId="9" fontId="1" fillId="0" borderId="0" applyBorder="0" applyProtection="0"/>
    <xf numFmtId="173" fontId="25" fillId="0" borderId="0" applyBorder="0" applyProtection="0"/>
    <xf numFmtId="173" fontId="25" fillId="0" borderId="0" applyBorder="0" applyProtection="0"/>
    <xf numFmtId="9" fontId="25" fillId="0" borderId="0" applyBorder="0" applyProtection="0"/>
    <xf numFmtId="174" fontId="28" fillId="0" borderId="0"/>
  </cellStyleXfs>
  <cellXfs count="258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 applyProtection="1">
      <alignment horizontal="right" vertical="center"/>
    </xf>
    <xf numFmtId="2" fontId="3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165" fontId="5" fillId="0" borderId="0" xfId="2" applyFont="1" applyBorder="1" applyAlignment="1" applyProtection="1">
      <alignment horizontal="center" vertical="center"/>
    </xf>
    <xf numFmtId="165" fontId="3" fillId="0" borderId="0" xfId="2" applyFont="1" applyBorder="1" applyAlignment="1" applyProtection="1">
      <alignment horizontal="center" vertical="center"/>
    </xf>
    <xf numFmtId="0" fontId="4" fillId="0" borderId="0" xfId="0" applyFont="1" applyBorder="1"/>
    <xf numFmtId="10" fontId="6" fillId="0" borderId="0" xfId="3" applyNumberFormat="1" applyFont="1" applyBorder="1" applyAlignment="1" applyProtection="1">
      <alignment horizontal="left" vertical="center"/>
    </xf>
    <xf numFmtId="166" fontId="6" fillId="0" borderId="0" xfId="1" applyFont="1" applyBorder="1" applyAlignment="1" applyProtection="1">
      <alignment vertical="center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/>
    <xf numFmtId="2" fontId="3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 applyProtection="1">
      <alignment horizontal="center" vertical="center"/>
    </xf>
    <xf numFmtId="164" fontId="8" fillId="0" borderId="0" xfId="0" applyNumberFormat="1" applyFont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vertical="center"/>
    </xf>
    <xf numFmtId="164" fontId="8" fillId="0" borderId="0" xfId="0" applyNumberFormat="1" applyFont="1" applyBorder="1" applyAlignment="1" applyProtection="1">
      <alignment vertical="center"/>
    </xf>
    <xf numFmtId="0" fontId="2" fillId="0" borderId="2" xfId="0" applyFont="1" applyBorder="1" applyAlignment="1">
      <alignment horizontal="center"/>
    </xf>
    <xf numFmtId="10" fontId="6" fillId="0" borderId="0" xfId="3" applyNumberFormat="1" applyFont="1" applyBorder="1" applyAlignment="1" applyProtection="1">
      <alignment horizontal="left"/>
    </xf>
    <xf numFmtId="0" fontId="6" fillId="0" borderId="0" xfId="0" applyFont="1"/>
    <xf numFmtId="0" fontId="3" fillId="0" borderId="1" xfId="0" applyFont="1" applyBorder="1" applyAlignment="1">
      <alignment vertical="center" wrapText="1"/>
    </xf>
    <xf numFmtId="166" fontId="6" fillId="0" borderId="0" xfId="1" applyFont="1" applyBorder="1" applyAlignment="1" applyProtection="1"/>
    <xf numFmtId="0" fontId="3" fillId="0" borderId="1" xfId="0" applyFont="1" applyBorder="1" applyAlignment="1">
      <alignment horizontal="center" vertical="center"/>
    </xf>
    <xf numFmtId="169" fontId="10" fillId="0" borderId="0" xfId="3" applyNumberFormat="1" applyFont="1" applyBorder="1" applyAlignment="1" applyProtection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165" fontId="7" fillId="0" borderId="0" xfId="2" applyFont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8" fontId="11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horizontal="right" vertical="center"/>
    </xf>
    <xf numFmtId="167" fontId="11" fillId="0" borderId="0" xfId="2" applyNumberFormat="1" applyFont="1" applyBorder="1" applyAlignment="1" applyProtection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165" fontId="2" fillId="0" borderId="0" xfId="2" applyFont="1" applyBorder="1" applyProtection="1"/>
    <xf numFmtId="9" fontId="2" fillId="0" borderId="0" xfId="3" applyFont="1" applyBorder="1" applyProtection="1"/>
    <xf numFmtId="166" fontId="2" fillId="0" borderId="0" xfId="1" applyFont="1" applyBorder="1" applyProtection="1"/>
    <xf numFmtId="0" fontId="0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4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 applyProtection="1">
      <alignment horizontal="center" vertical="center"/>
    </xf>
    <xf numFmtId="170" fontId="4" fillId="0" borderId="0" xfId="0" applyNumberFormat="1" applyFont="1" applyBorder="1" applyAlignment="1" applyProtection="1">
      <alignment horizontal="center" vertical="center"/>
    </xf>
    <xf numFmtId="167" fontId="3" fillId="0" borderId="0" xfId="0" applyNumberFormat="1" applyFont="1" applyBorder="1" applyAlignment="1" applyProtection="1">
      <alignment horizontal="left" vertical="center"/>
    </xf>
    <xf numFmtId="167" fontId="3" fillId="0" borderId="0" xfId="0" applyNumberFormat="1" applyFont="1" applyBorder="1" applyAlignment="1" applyProtection="1">
      <alignment horizontal="right" vertical="center"/>
    </xf>
    <xf numFmtId="0" fontId="3" fillId="0" borderId="0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 vertical="center"/>
    </xf>
    <xf numFmtId="171" fontId="4" fillId="8" borderId="3" xfId="0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167" fontId="3" fillId="8" borderId="4" xfId="0" applyNumberFormat="1" applyFont="1" applyFill="1" applyBorder="1" applyAlignment="1">
      <alignment horizontal="right"/>
    </xf>
    <xf numFmtId="167" fontId="3" fillId="8" borderId="12" xfId="0" applyNumberFormat="1" applyFont="1" applyFill="1" applyBorder="1" applyAlignment="1">
      <alignment horizontal="right"/>
    </xf>
    <xf numFmtId="170" fontId="4" fillId="8" borderId="3" xfId="0" applyNumberFormat="1" applyFont="1" applyFill="1" applyBorder="1" applyAlignment="1" applyProtection="1">
      <alignment horizontal="center" vertical="center"/>
    </xf>
    <xf numFmtId="167" fontId="4" fillId="8" borderId="3" xfId="0" applyNumberFormat="1" applyFont="1" applyFill="1" applyBorder="1" applyAlignment="1" applyProtection="1">
      <alignment horizontal="center" vertical="center"/>
    </xf>
    <xf numFmtId="170" fontId="4" fillId="0" borderId="10" xfId="0" applyNumberFormat="1" applyFont="1" applyFill="1" applyBorder="1" applyAlignment="1" applyProtection="1">
      <alignment horizontal="center" vertical="center"/>
    </xf>
    <xf numFmtId="167" fontId="4" fillId="0" borderId="10" xfId="0" applyNumberFormat="1" applyFont="1" applyFill="1" applyBorder="1" applyAlignment="1" applyProtection="1">
      <alignment horizontal="right" vertical="center"/>
    </xf>
    <xf numFmtId="167" fontId="4" fillId="0" borderId="11" xfId="0" applyNumberFormat="1" applyFont="1" applyFill="1" applyBorder="1" applyAlignment="1" applyProtection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170" fontId="3" fillId="0" borderId="2" xfId="0" applyNumberFormat="1" applyFont="1" applyBorder="1" applyAlignment="1">
      <alignment horizontal="center" vertical="center"/>
    </xf>
    <xf numFmtId="167" fontId="3" fillId="0" borderId="2" xfId="0" applyNumberFormat="1" applyFont="1" applyBorder="1" applyAlignment="1">
      <alignment horizontal="center" vertical="center"/>
    </xf>
    <xf numFmtId="167" fontId="3" fillId="0" borderId="2" xfId="0" applyNumberFormat="1" applyFont="1" applyBorder="1" applyAlignment="1" applyProtection="1">
      <alignment vertical="center"/>
    </xf>
    <xf numFmtId="170" fontId="3" fillId="0" borderId="1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171" fontId="3" fillId="0" borderId="1" xfId="0" applyNumberFormat="1" applyFont="1" applyBorder="1" applyAlignment="1" applyProtection="1">
      <alignment horizontal="center" vertical="center"/>
    </xf>
    <xf numFmtId="170" fontId="3" fillId="0" borderId="1" xfId="0" applyNumberFormat="1" applyFont="1" applyBorder="1" applyAlignment="1" applyProtection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170" fontId="3" fillId="0" borderId="3" xfId="0" applyNumberFormat="1" applyFont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12" xfId="0" applyFont="1" applyFill="1" applyBorder="1"/>
    <xf numFmtId="0" fontId="3" fillId="8" borderId="12" xfId="0" applyFont="1" applyFill="1" applyBorder="1" applyAlignment="1">
      <alignment horizontal="center"/>
    </xf>
    <xf numFmtId="170" fontId="3" fillId="8" borderId="12" xfId="0" applyNumberFormat="1" applyFont="1" applyFill="1" applyBorder="1" applyAlignment="1">
      <alignment horizontal="center"/>
    </xf>
    <xf numFmtId="167" fontId="3" fillId="8" borderId="4" xfId="0" applyNumberFormat="1" applyFont="1" applyFill="1" applyBorder="1"/>
    <xf numFmtId="0" fontId="3" fillId="8" borderId="12" xfId="0" applyFont="1" applyFill="1" applyBorder="1" applyAlignment="1">
      <alignment horizontal="center" vertical="center"/>
    </xf>
    <xf numFmtId="167" fontId="15" fillId="8" borderId="4" xfId="0" applyNumberFormat="1" applyFont="1" applyFill="1" applyBorder="1" applyAlignment="1">
      <alignment horizontal="right"/>
    </xf>
    <xf numFmtId="167" fontId="3" fillId="8" borderId="13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172" fontId="3" fillId="8" borderId="5" xfId="0" applyNumberFormat="1" applyFont="1" applyFill="1" applyBorder="1" applyAlignment="1">
      <alignment horizontal="center"/>
    </xf>
    <xf numFmtId="167" fontId="4" fillId="8" borderId="8" xfId="0" applyNumberFormat="1" applyFont="1" applyFill="1" applyBorder="1"/>
    <xf numFmtId="0" fontId="2" fillId="0" borderId="14" xfId="0" applyFont="1" applyBorder="1" applyAlignment="1"/>
    <xf numFmtId="0" fontId="17" fillId="0" borderId="0" xfId="0" applyFont="1" applyBorder="1"/>
    <xf numFmtId="0" fontId="17" fillId="0" borderId="0" xfId="0" applyFont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18" fillId="9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10" fontId="17" fillId="0" borderId="1" xfId="3" applyNumberFormat="1" applyFont="1" applyBorder="1" applyAlignment="1" applyProtection="1">
      <alignment horizontal="center" vertical="center"/>
    </xf>
    <xf numFmtId="10" fontId="17" fillId="9" borderId="1" xfId="3" applyNumberFormat="1" applyFont="1" applyFill="1" applyBorder="1" applyAlignment="1" applyProtection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/>
    </xf>
    <xf numFmtId="10" fontId="17" fillId="9" borderId="3" xfId="3" applyNumberFormat="1" applyFont="1" applyFill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/>
    </xf>
    <xf numFmtId="10" fontId="20" fillId="0" borderId="15" xfId="0" applyNumberFormat="1" applyFont="1" applyBorder="1" applyAlignment="1" applyProtection="1">
      <alignment horizontal="center" vertical="center"/>
    </xf>
    <xf numFmtId="0" fontId="17" fillId="0" borderId="16" xfId="0" applyFont="1" applyBorder="1"/>
    <xf numFmtId="0" fontId="18" fillId="0" borderId="0" xfId="0" applyFont="1" applyBorder="1" applyAlignment="1">
      <alignment horizontal="center" vertical="center"/>
    </xf>
    <xf numFmtId="10" fontId="1" fillId="0" borderId="0" xfId="3" applyNumberFormat="1" applyBorder="1" applyProtection="1"/>
    <xf numFmtId="0" fontId="3" fillId="0" borderId="0" xfId="0" applyFont="1" applyAlignment="1">
      <alignment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167" fontId="8" fillId="0" borderId="15" xfId="0" applyNumberFormat="1" applyFont="1" applyFill="1" applyBorder="1" applyAlignment="1">
      <alignment horizontal="center" vertical="center" wrapText="1"/>
    </xf>
    <xf numFmtId="167" fontId="4" fillId="0" borderId="15" xfId="0" applyNumberFormat="1" applyFont="1" applyFill="1" applyBorder="1" applyAlignment="1">
      <alignment horizontal="center" vertical="center" wrapText="1"/>
    </xf>
    <xf numFmtId="167" fontId="4" fillId="0" borderId="15" xfId="2" applyNumberFormat="1" applyFont="1" applyFill="1" applyBorder="1" applyAlignment="1" applyProtection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vertical="center" wrapText="1"/>
    </xf>
    <xf numFmtId="168" fontId="5" fillId="4" borderId="15" xfId="0" applyNumberFormat="1" applyFont="1" applyFill="1" applyBorder="1" applyAlignment="1">
      <alignment horizontal="center" vertical="center"/>
    </xf>
    <xf numFmtId="168" fontId="3" fillId="4" borderId="15" xfId="0" applyNumberFormat="1" applyFont="1" applyFill="1" applyBorder="1" applyAlignment="1">
      <alignment horizontal="center" vertical="center"/>
    </xf>
    <xf numFmtId="165" fontId="7" fillId="2" borderId="15" xfId="2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justify" wrapText="1"/>
    </xf>
    <xf numFmtId="165" fontId="7" fillId="0" borderId="15" xfId="2" applyFont="1" applyFill="1" applyBorder="1" applyAlignment="1" applyProtection="1">
      <alignment horizontal="center" vertical="center"/>
    </xf>
    <xf numFmtId="0" fontId="2" fillId="6" borderId="15" xfId="0" quotePrefix="1" applyFont="1" applyFill="1" applyBorder="1" applyAlignment="1">
      <alignment horizontal="center" vertical="center" wrapText="1"/>
    </xf>
    <xf numFmtId="165" fontId="7" fillId="7" borderId="15" xfId="2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>
      <alignment vertical="center" wrapText="1"/>
    </xf>
    <xf numFmtId="49" fontId="22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 applyProtection="1">
      <alignment horizontal="center" vertical="center"/>
    </xf>
    <xf numFmtId="49" fontId="9" fillId="4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horizontal="left" vertical="center" wrapText="1"/>
    </xf>
    <xf numFmtId="173" fontId="27" fillId="0" borderId="20" xfId="5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4" fontId="27" fillId="0" borderId="20" xfId="0" applyNumberFormat="1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4" fontId="27" fillId="0" borderId="21" xfId="0" applyNumberFormat="1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4" fontId="27" fillId="0" borderId="15" xfId="0" applyNumberFormat="1" applyFont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/>
    </xf>
    <xf numFmtId="168" fontId="5" fillId="0" borderId="15" xfId="0" applyNumberFormat="1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center" vertical="center" wrapText="1"/>
    </xf>
    <xf numFmtId="173" fontId="27" fillId="0" borderId="15" xfId="5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vertical="center" wrapText="1"/>
    </xf>
    <xf numFmtId="4" fontId="27" fillId="0" borderId="20" xfId="0" applyNumberFormat="1" applyFont="1" applyFill="1" applyBorder="1" applyAlignment="1">
      <alignment horizontal="center" vertical="center" wrapText="1"/>
    </xf>
    <xf numFmtId="49" fontId="12" fillId="0" borderId="15" xfId="0" quotePrefix="1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49" fontId="9" fillId="4" borderId="15" xfId="0" quotePrefix="1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167" fontId="13" fillId="0" borderId="15" xfId="0" applyNumberFormat="1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left" vertical="center" wrapText="1"/>
    </xf>
    <xf numFmtId="165" fontId="2" fillId="4" borderId="0" xfId="2" applyFont="1" applyFill="1" applyBorder="1" applyProtection="1"/>
    <xf numFmtId="4" fontId="27" fillId="0" borderId="0" xfId="0" applyNumberFormat="1" applyFont="1" applyFill="1" applyBorder="1" applyAlignment="1">
      <alignment horizontal="center" vertical="center" wrapText="1"/>
    </xf>
    <xf numFmtId="168" fontId="23" fillId="4" borderId="15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167" fontId="29" fillId="0" borderId="15" xfId="0" applyNumberFormat="1" applyFont="1" applyFill="1" applyBorder="1" applyAlignment="1">
      <alignment horizontal="center" vertical="center" wrapText="1"/>
    </xf>
    <xf numFmtId="171" fontId="3" fillId="0" borderId="2" xfId="0" applyNumberFormat="1" applyFont="1" applyBorder="1" applyAlignment="1" applyProtection="1">
      <alignment horizontal="center" vertical="center"/>
    </xf>
    <xf numFmtId="170" fontId="3" fillId="0" borderId="2" xfId="0" applyNumberFormat="1" applyFont="1" applyBorder="1" applyAlignment="1" applyProtection="1">
      <alignment horizontal="center" vertical="center"/>
    </xf>
    <xf numFmtId="0" fontId="26" fillId="0" borderId="15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30" fillId="0" borderId="0" xfId="0" applyNumberFormat="1" applyFont="1" applyAlignment="1">
      <alignment horizontal="left" vertical="center"/>
    </xf>
    <xf numFmtId="49" fontId="30" fillId="0" borderId="0" xfId="0" applyNumberFormat="1" applyFont="1" applyAlignment="1">
      <alignment vertical="center"/>
    </xf>
    <xf numFmtId="49" fontId="10" fillId="0" borderId="0" xfId="0" applyNumberFormat="1" applyFont="1" applyBorder="1" applyAlignment="1">
      <alignment horizontal="left" vertical="center"/>
    </xf>
    <xf numFmtId="0" fontId="27" fillId="0" borderId="2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17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10" fontId="17" fillId="0" borderId="0" xfId="3" applyNumberFormat="1" applyFont="1" applyFill="1" applyBorder="1" applyAlignment="1" applyProtection="1">
      <alignment horizontal="center" vertical="center"/>
    </xf>
    <xf numFmtId="0" fontId="0" fillId="0" borderId="0" xfId="0" applyFill="1" applyBorder="1"/>
    <xf numFmtId="0" fontId="19" fillId="0" borderId="0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/>
    </xf>
    <xf numFmtId="10" fontId="2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/>
    <xf numFmtId="165" fontId="4" fillId="0" borderId="0" xfId="0" applyNumberFormat="1" applyFont="1" applyBorder="1"/>
    <xf numFmtId="165" fontId="7" fillId="0" borderId="0" xfId="0" applyNumberFormat="1" applyFont="1" applyBorder="1"/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49" fontId="14" fillId="4" borderId="0" xfId="0" applyNumberFormat="1" applyFont="1" applyFill="1"/>
    <xf numFmtId="49" fontId="23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164" fontId="3" fillId="4" borderId="0" xfId="0" applyNumberFormat="1" applyFont="1" applyFill="1" applyBorder="1" applyAlignment="1" applyProtection="1">
      <alignment horizontal="left" vertical="center"/>
    </xf>
    <xf numFmtId="0" fontId="2" fillId="4" borderId="0" xfId="0" applyFont="1" applyFill="1"/>
    <xf numFmtId="164" fontId="3" fillId="5" borderId="0" xfId="0" applyNumberFormat="1" applyFont="1" applyFill="1" applyBorder="1" applyAlignment="1" applyProtection="1">
      <alignment horizontal="left" vertical="center"/>
    </xf>
    <xf numFmtId="167" fontId="3" fillId="5" borderId="0" xfId="0" applyNumberFormat="1" applyFont="1" applyFill="1" applyBorder="1" applyAlignment="1" applyProtection="1">
      <alignment horizontal="left" vertical="center"/>
    </xf>
    <xf numFmtId="10" fontId="3" fillId="4" borderId="0" xfId="3" applyNumberFormat="1" applyFont="1" applyFill="1" applyBorder="1" applyAlignment="1" applyProtection="1">
      <alignment horizontal="right"/>
    </xf>
    <xf numFmtId="10" fontId="3" fillId="5" borderId="0" xfId="3" applyNumberFormat="1" applyFont="1" applyFill="1" applyBorder="1" applyAlignment="1" applyProtection="1">
      <alignment horizontal="right" vertical="center"/>
    </xf>
    <xf numFmtId="164" fontId="3" fillId="5" borderId="0" xfId="0" applyNumberFormat="1" applyFont="1" applyFill="1" applyBorder="1" applyAlignment="1" applyProtection="1">
      <alignment vertical="center"/>
    </xf>
    <xf numFmtId="164" fontId="3" fillId="5" borderId="0" xfId="0" applyNumberFormat="1" applyFont="1" applyFill="1" applyBorder="1" applyAlignment="1" applyProtection="1">
      <alignment horizontal="center" vertical="center"/>
    </xf>
    <xf numFmtId="170" fontId="4" fillId="5" borderId="0" xfId="0" applyNumberFormat="1" applyFont="1" applyFill="1" applyBorder="1" applyAlignment="1" applyProtection="1">
      <alignment horizontal="center" vertical="center"/>
    </xf>
    <xf numFmtId="167" fontId="3" fillId="4" borderId="0" xfId="0" applyNumberFormat="1" applyFont="1" applyFill="1" applyBorder="1"/>
    <xf numFmtId="10" fontId="3" fillId="4" borderId="0" xfId="0" applyNumberFormat="1" applyFont="1" applyFill="1" applyBorder="1"/>
    <xf numFmtId="0" fontId="2" fillId="0" borderId="0" xfId="0" applyFont="1" applyFill="1"/>
    <xf numFmtId="164" fontId="3" fillId="0" borderId="0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170" fontId="4" fillId="0" borderId="0" xfId="0" applyNumberFormat="1" applyFont="1" applyFill="1" applyBorder="1" applyAlignment="1" applyProtection="1">
      <alignment horizontal="center" vertical="center"/>
    </xf>
    <xf numFmtId="167" fontId="3" fillId="0" borderId="0" xfId="0" applyNumberFormat="1" applyFont="1" applyFill="1" applyBorder="1"/>
    <xf numFmtId="10" fontId="3" fillId="0" borderId="0" xfId="0" applyNumberFormat="1" applyFont="1" applyFill="1" applyBorder="1"/>
    <xf numFmtId="0" fontId="4" fillId="0" borderId="6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7" fillId="0" borderId="20" xfId="0" applyFont="1" applyFill="1" applyBorder="1" applyAlignment="1">
      <alignment vertical="center"/>
    </xf>
    <xf numFmtId="49" fontId="31" fillId="0" borderId="0" xfId="0" applyNumberFormat="1" applyFont="1" applyAlignment="1">
      <alignment horizontal="left" vertical="center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left" vertical="center" wrapText="1"/>
    </xf>
    <xf numFmtId="4" fontId="27" fillId="0" borderId="21" xfId="0" applyNumberFormat="1" applyFont="1" applyFill="1" applyBorder="1" applyAlignment="1">
      <alignment horizontal="center" vertical="center" wrapText="1"/>
    </xf>
    <xf numFmtId="4" fontId="27" fillId="0" borderId="15" xfId="0" applyNumberFormat="1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left" vertical="center" wrapText="1"/>
    </xf>
    <xf numFmtId="0" fontId="27" fillId="0" borderId="22" xfId="0" applyFont="1" applyBorder="1" applyAlignment="1">
      <alignment horizontal="center" vertical="center" wrapText="1"/>
    </xf>
    <xf numFmtId="4" fontId="27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justify" wrapText="1"/>
    </xf>
    <xf numFmtId="0" fontId="27" fillId="0" borderId="21" xfId="0" applyFont="1" applyFill="1" applyBorder="1" applyAlignment="1">
      <alignment horizontal="center" vertical="center" wrapText="1"/>
    </xf>
    <xf numFmtId="167" fontId="13" fillId="0" borderId="23" xfId="0" applyNumberFormat="1" applyFont="1" applyFill="1" applyBorder="1" applyAlignment="1">
      <alignment horizontal="center" vertical="center" wrapText="1"/>
    </xf>
    <xf numFmtId="167" fontId="29" fillId="0" borderId="23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49" fontId="7" fillId="0" borderId="17" xfId="0" quotePrefix="1" applyNumberFormat="1" applyFont="1" applyFill="1" applyBorder="1" applyAlignment="1">
      <alignment horizontal="center" vertical="center"/>
    </xf>
    <xf numFmtId="49" fontId="7" fillId="0" borderId="18" xfId="0" quotePrefix="1" applyNumberFormat="1" applyFont="1" applyFill="1" applyBorder="1" applyAlignment="1">
      <alignment horizontal="center" vertical="center"/>
    </xf>
    <xf numFmtId="49" fontId="7" fillId="0" borderId="19" xfId="0" quotePrefix="1" applyNumberFormat="1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164" fontId="4" fillId="5" borderId="0" xfId="0" applyNumberFormat="1" applyFont="1" applyFill="1" applyBorder="1" applyAlignment="1" applyProtection="1">
      <alignment horizontal="center" vertical="center"/>
    </xf>
    <xf numFmtId="164" fontId="4" fillId="3" borderId="0" xfId="0" applyNumberFormat="1" applyFont="1" applyFill="1" applyBorder="1" applyAlignment="1" applyProtection="1">
      <alignment horizontal="center" vertical="center"/>
    </xf>
    <xf numFmtId="164" fontId="4" fillId="3" borderId="7" xfId="0" applyNumberFormat="1" applyFont="1" applyFill="1" applyBorder="1" applyAlignment="1" applyProtection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165" fontId="18" fillId="0" borderId="1" xfId="2" applyFont="1" applyBorder="1" applyAlignment="1" applyProtection="1">
      <alignment horizontal="center" vertical="center"/>
    </xf>
    <xf numFmtId="0" fontId="18" fillId="9" borderId="1" xfId="0" applyFont="1" applyFill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8" fillId="0" borderId="0" xfId="2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5" fontId="2" fillId="4" borderId="15" xfId="2" applyFont="1" applyFill="1" applyBorder="1" applyProtection="1"/>
  </cellXfs>
  <cellStyles count="8">
    <cellStyle name="Excel Built-in Comma" xfId="5" xr:uid="{AD07BD02-7FC3-410B-8DDC-7D9B849AC94A}"/>
    <cellStyle name="Excel Built-in Currency" xfId="4" xr:uid="{BB9896BD-0506-4EE6-996D-74EC47FB9EB9}"/>
    <cellStyle name="Excel Built-in Percent" xfId="6" xr:uid="{517EE2D2-5D37-4E30-B443-852058F6BA32}"/>
    <cellStyle name="Moeda" xfId="2" builtinId="4"/>
    <cellStyle name="Normal" xfId="0" builtinId="0"/>
    <cellStyle name="Porcentagem" xfId="3" builtinId="5"/>
    <cellStyle name="Vírgula" xfId="1" builtinId="3"/>
    <cellStyle name="Vírgula 10 11" xfId="7" xr:uid="{90ED7BD3-F108-4AE0-B383-62CA09AA36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162000</xdr:colOff>
      <xdr:row>8</xdr:row>
      <xdr:rowOff>0</xdr:rowOff>
    </xdr:from>
    <xdr:to>
      <xdr:col>0</xdr:col>
      <xdr:colOff>191880</xdr:colOff>
      <xdr:row>9</xdr:row>
      <xdr:rowOff>23614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62000" y="736620"/>
          <a:ext cx="29880" cy="18553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/>
        <a:lstStyle/>
        <a:p>
          <a:pPr>
            <a:lnSpc>
              <a:spcPct val="100000"/>
            </a:lnSpc>
          </a:pPr>
          <a:r>
            <a:rPr lang="pt-B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 </a:t>
          </a:r>
          <a:endParaRPr/>
        </a:p>
      </xdr:txBody>
    </xdr:sp>
    <xdr:clientData/>
  </xdr:twoCellAnchor>
  <xdr:twoCellAnchor editAs="oneCell">
    <xdr:from>
      <xdr:col>0</xdr:col>
      <xdr:colOff>162000</xdr:colOff>
      <xdr:row>8</xdr:row>
      <xdr:rowOff>0</xdr:rowOff>
    </xdr:from>
    <xdr:to>
      <xdr:col>0</xdr:col>
      <xdr:colOff>191880</xdr:colOff>
      <xdr:row>9</xdr:row>
      <xdr:rowOff>23614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62000" y="736620"/>
          <a:ext cx="29880" cy="18553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/>
        <a:lstStyle/>
        <a:p>
          <a:pPr>
            <a:lnSpc>
              <a:spcPct val="100000"/>
            </a:lnSpc>
          </a:pPr>
          <a:r>
            <a:rPr lang="pt-B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 </a:t>
          </a:r>
          <a:endParaRPr/>
        </a:p>
      </xdr:txBody>
    </xdr:sp>
    <xdr:clientData/>
  </xdr:twoCellAnchor>
  <xdr:twoCellAnchor editAs="oneCell">
    <xdr:from>
      <xdr:col>0</xdr:col>
      <xdr:colOff>162000</xdr:colOff>
      <xdr:row>8</xdr:row>
      <xdr:rowOff>0</xdr:rowOff>
    </xdr:from>
    <xdr:to>
      <xdr:col>0</xdr:col>
      <xdr:colOff>191880</xdr:colOff>
      <xdr:row>9</xdr:row>
      <xdr:rowOff>23614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62000" y="736620"/>
          <a:ext cx="29880" cy="18553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/>
        <a:lstStyle/>
        <a:p>
          <a:pPr>
            <a:lnSpc>
              <a:spcPct val="100000"/>
            </a:lnSpc>
          </a:pPr>
          <a:r>
            <a:rPr lang="pt-B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 </a:t>
          </a:r>
          <a:endParaRPr/>
        </a:p>
      </xdr:txBody>
    </xdr:sp>
    <xdr:clientData/>
  </xdr:twoCellAnchor>
  <xdr:twoCellAnchor editAs="oneCell">
    <xdr:from>
      <xdr:col>0</xdr:col>
      <xdr:colOff>162000</xdr:colOff>
      <xdr:row>8</xdr:row>
      <xdr:rowOff>0</xdr:rowOff>
    </xdr:from>
    <xdr:to>
      <xdr:col>0</xdr:col>
      <xdr:colOff>191880</xdr:colOff>
      <xdr:row>9</xdr:row>
      <xdr:rowOff>23614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62000" y="736620"/>
          <a:ext cx="29880" cy="18553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/>
        <a:lstStyle/>
        <a:p>
          <a:pPr>
            <a:lnSpc>
              <a:spcPct val="100000"/>
            </a:lnSpc>
          </a:pPr>
          <a:r>
            <a:rPr lang="pt-B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 </a:t>
          </a:r>
          <a:endParaRPr/>
        </a:p>
      </xdr:txBody>
    </xdr:sp>
    <xdr:clientData/>
  </xdr:twoCellAnchor>
  <xdr:twoCellAnchor editAs="oneCell">
    <xdr:from>
      <xdr:col>0</xdr:col>
      <xdr:colOff>162000</xdr:colOff>
      <xdr:row>8</xdr:row>
      <xdr:rowOff>0</xdr:rowOff>
    </xdr:from>
    <xdr:to>
      <xdr:col>0</xdr:col>
      <xdr:colOff>191880</xdr:colOff>
      <xdr:row>9</xdr:row>
      <xdr:rowOff>23614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62000" y="736620"/>
          <a:ext cx="29880" cy="18553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/>
        <a:lstStyle/>
        <a:p>
          <a:pPr>
            <a:lnSpc>
              <a:spcPct val="100000"/>
            </a:lnSpc>
          </a:pPr>
          <a:r>
            <a:rPr lang="pt-B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 </a:t>
          </a:r>
          <a:endParaRPr/>
        </a:p>
      </xdr:txBody>
    </xdr:sp>
    <xdr:clientData/>
  </xdr:twoCellAnchor>
  <xdr:twoCellAnchor editAs="oneCell">
    <xdr:from>
      <xdr:col>0</xdr:col>
      <xdr:colOff>162000</xdr:colOff>
      <xdr:row>8</xdr:row>
      <xdr:rowOff>0</xdr:rowOff>
    </xdr:from>
    <xdr:to>
      <xdr:col>0</xdr:col>
      <xdr:colOff>191880</xdr:colOff>
      <xdr:row>9</xdr:row>
      <xdr:rowOff>23614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62000" y="736620"/>
          <a:ext cx="29880" cy="18553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/>
        <a:lstStyle/>
        <a:p>
          <a:pPr>
            <a:lnSpc>
              <a:spcPct val="100000"/>
            </a:lnSpc>
          </a:pPr>
          <a:r>
            <a:rPr lang="pt-B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 </a:t>
          </a:r>
          <a:endParaRPr/>
        </a:p>
      </xdr:txBody>
    </xdr:sp>
    <xdr:clientData/>
  </xdr:twoCellAnchor>
  <xdr:twoCellAnchor editAs="oneCell">
    <xdr:from>
      <xdr:col>0</xdr:col>
      <xdr:colOff>162000</xdr:colOff>
      <xdr:row>8</xdr:row>
      <xdr:rowOff>0</xdr:rowOff>
    </xdr:from>
    <xdr:to>
      <xdr:col>0</xdr:col>
      <xdr:colOff>191880</xdr:colOff>
      <xdr:row>9</xdr:row>
      <xdr:rowOff>23614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62000" y="736620"/>
          <a:ext cx="29880" cy="18553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/>
        <a:lstStyle/>
        <a:p>
          <a:pPr>
            <a:lnSpc>
              <a:spcPct val="100000"/>
            </a:lnSpc>
          </a:pPr>
          <a:r>
            <a:rPr lang="pt-B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 </a:t>
          </a:r>
          <a:endParaRPr/>
        </a:p>
      </xdr:txBody>
    </xdr:sp>
    <xdr:clientData/>
  </xdr:twoCellAnchor>
  <xdr:twoCellAnchor editAs="oneCell">
    <xdr:from>
      <xdr:col>0</xdr:col>
      <xdr:colOff>162000</xdr:colOff>
      <xdr:row>8</xdr:row>
      <xdr:rowOff>0</xdr:rowOff>
    </xdr:from>
    <xdr:to>
      <xdr:col>0</xdr:col>
      <xdr:colOff>191880</xdr:colOff>
      <xdr:row>9</xdr:row>
      <xdr:rowOff>23614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62000" y="736620"/>
          <a:ext cx="29880" cy="18553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/>
        <a:lstStyle/>
        <a:p>
          <a:pPr>
            <a:lnSpc>
              <a:spcPct val="100000"/>
            </a:lnSpc>
          </a:pPr>
          <a:r>
            <a:rPr lang="pt-B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 </a:t>
          </a:r>
          <a:endParaRPr/>
        </a:p>
      </xdr:txBody>
    </xdr:sp>
    <xdr:clientData/>
  </xdr:twoCellAnchor>
  <xdr:twoCellAnchor editAs="oneCell">
    <xdr:from>
      <xdr:col>0</xdr:col>
      <xdr:colOff>162000</xdr:colOff>
      <xdr:row>8</xdr:row>
      <xdr:rowOff>0</xdr:rowOff>
    </xdr:from>
    <xdr:to>
      <xdr:col>0</xdr:col>
      <xdr:colOff>191880</xdr:colOff>
      <xdr:row>9</xdr:row>
      <xdr:rowOff>23614</xdr:rowOff>
    </xdr:to>
    <xdr:sp macro="" textlink="">
      <xdr:nvSpPr>
        <xdr:cNvPr id="10" name="CustomShape 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62000" y="736620"/>
          <a:ext cx="29880" cy="18553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/>
        <a:lstStyle/>
        <a:p>
          <a:pPr>
            <a:lnSpc>
              <a:spcPct val="100000"/>
            </a:lnSpc>
          </a:pPr>
          <a:r>
            <a:rPr lang="pt-B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 </a:t>
          </a:r>
          <a:endParaRPr/>
        </a:p>
      </xdr:txBody>
    </xdr:sp>
    <xdr:clientData/>
  </xdr:twoCellAnchor>
  <xdr:twoCellAnchor editAs="oneCell">
    <xdr:from>
      <xdr:col>0</xdr:col>
      <xdr:colOff>162000</xdr:colOff>
      <xdr:row>8</xdr:row>
      <xdr:rowOff>0</xdr:rowOff>
    </xdr:from>
    <xdr:to>
      <xdr:col>0</xdr:col>
      <xdr:colOff>191880</xdr:colOff>
      <xdr:row>9</xdr:row>
      <xdr:rowOff>23614</xdr:rowOff>
    </xdr:to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162000" y="736620"/>
          <a:ext cx="29880" cy="18553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/>
        <a:lstStyle/>
        <a:p>
          <a:pPr>
            <a:lnSpc>
              <a:spcPct val="100000"/>
            </a:lnSpc>
          </a:pPr>
          <a:r>
            <a:rPr lang="pt-B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 </a:t>
          </a:r>
          <a:endParaRPr/>
        </a:p>
      </xdr:txBody>
    </xdr:sp>
    <xdr:clientData/>
  </xdr:twoCellAnchor>
  <xdr:twoCellAnchor editAs="oneCell">
    <xdr:from>
      <xdr:col>0</xdr:col>
      <xdr:colOff>162000</xdr:colOff>
      <xdr:row>8</xdr:row>
      <xdr:rowOff>0</xdr:rowOff>
    </xdr:from>
    <xdr:to>
      <xdr:col>0</xdr:col>
      <xdr:colOff>191880</xdr:colOff>
      <xdr:row>9</xdr:row>
      <xdr:rowOff>23614</xdr:rowOff>
    </xdr:to>
    <xdr:sp macro="" textlink="">
      <xdr:nvSpPr>
        <xdr:cNvPr id="12" name="CustomShape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62000" y="736620"/>
          <a:ext cx="29880" cy="18553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/>
        <a:lstStyle/>
        <a:p>
          <a:pPr>
            <a:lnSpc>
              <a:spcPct val="100000"/>
            </a:lnSpc>
          </a:pPr>
          <a:r>
            <a:rPr lang="pt-B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 </a:t>
          </a:r>
          <a:endParaRPr/>
        </a:p>
      </xdr:txBody>
    </xdr:sp>
    <xdr:clientData/>
  </xdr:twoCellAnchor>
  <xdr:twoCellAnchor editAs="oneCell">
    <xdr:from>
      <xdr:col>0</xdr:col>
      <xdr:colOff>162000</xdr:colOff>
      <xdr:row>8</xdr:row>
      <xdr:rowOff>0</xdr:rowOff>
    </xdr:from>
    <xdr:to>
      <xdr:col>0</xdr:col>
      <xdr:colOff>191880</xdr:colOff>
      <xdr:row>9</xdr:row>
      <xdr:rowOff>23614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162000" y="736620"/>
          <a:ext cx="29880" cy="18553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/>
        <a:lstStyle/>
        <a:p>
          <a:pPr>
            <a:lnSpc>
              <a:spcPct val="100000"/>
            </a:lnSpc>
          </a:pPr>
          <a:r>
            <a:rPr lang="pt-B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 </a:t>
          </a:r>
          <a:endParaRPr/>
        </a:p>
      </xdr:txBody>
    </xdr:sp>
    <xdr:clientData/>
  </xdr:twoCellAnchor>
  <xdr:twoCellAnchor editAs="oneCell">
    <xdr:from>
      <xdr:col>0</xdr:col>
      <xdr:colOff>162000</xdr:colOff>
      <xdr:row>8</xdr:row>
      <xdr:rowOff>0</xdr:rowOff>
    </xdr:from>
    <xdr:to>
      <xdr:col>0</xdr:col>
      <xdr:colOff>191880</xdr:colOff>
      <xdr:row>9</xdr:row>
      <xdr:rowOff>23614</xdr:rowOff>
    </xdr:to>
    <xdr:sp macro="" textlink="">
      <xdr:nvSpPr>
        <xdr:cNvPr id="14" name="CustomShape 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62000" y="736620"/>
          <a:ext cx="29880" cy="18553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/>
        <a:lstStyle/>
        <a:p>
          <a:pPr>
            <a:lnSpc>
              <a:spcPct val="100000"/>
            </a:lnSpc>
          </a:pPr>
          <a:r>
            <a:rPr lang="pt-B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 </a:t>
          </a:r>
          <a:endParaRPr/>
        </a:p>
      </xdr:txBody>
    </xdr:sp>
    <xdr:clientData/>
  </xdr:twoCellAnchor>
  <xdr:twoCellAnchor editAs="oneCell">
    <xdr:from>
      <xdr:col>0</xdr:col>
      <xdr:colOff>162000</xdr:colOff>
      <xdr:row>8</xdr:row>
      <xdr:rowOff>0</xdr:rowOff>
    </xdr:from>
    <xdr:to>
      <xdr:col>0</xdr:col>
      <xdr:colOff>191880</xdr:colOff>
      <xdr:row>9</xdr:row>
      <xdr:rowOff>23614</xdr:rowOff>
    </xdr:to>
    <xdr:sp macro="" textlink="">
      <xdr:nvSpPr>
        <xdr:cNvPr id="15" name="CustomShape 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162000" y="736620"/>
          <a:ext cx="29880" cy="18553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/>
        <a:lstStyle/>
        <a:p>
          <a:pPr>
            <a:lnSpc>
              <a:spcPct val="100000"/>
            </a:lnSpc>
          </a:pPr>
          <a:r>
            <a:rPr lang="pt-B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 </a:t>
          </a:r>
          <a:endParaRPr/>
        </a:p>
      </xdr:txBody>
    </xdr:sp>
    <xdr:clientData/>
  </xdr:twoCellAnchor>
  <xdr:twoCellAnchor editAs="oneCell">
    <xdr:from>
      <xdr:col>0</xdr:col>
      <xdr:colOff>162000</xdr:colOff>
      <xdr:row>8</xdr:row>
      <xdr:rowOff>0</xdr:rowOff>
    </xdr:from>
    <xdr:to>
      <xdr:col>0</xdr:col>
      <xdr:colOff>191880</xdr:colOff>
      <xdr:row>9</xdr:row>
      <xdr:rowOff>23614</xdr:rowOff>
    </xdr:to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62000" y="736620"/>
          <a:ext cx="29880" cy="18553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/>
        <a:lstStyle/>
        <a:p>
          <a:pPr>
            <a:lnSpc>
              <a:spcPct val="100000"/>
            </a:lnSpc>
          </a:pPr>
          <a:r>
            <a:rPr lang="pt-B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 </a:t>
          </a:r>
          <a:endParaRPr/>
        </a:p>
      </xdr:txBody>
    </xdr:sp>
    <xdr:clientData/>
  </xdr:twoCellAnchor>
  <xdr:twoCellAnchor editAs="oneCell">
    <xdr:from>
      <xdr:col>0</xdr:col>
      <xdr:colOff>162000</xdr:colOff>
      <xdr:row>8</xdr:row>
      <xdr:rowOff>0</xdr:rowOff>
    </xdr:from>
    <xdr:to>
      <xdr:col>0</xdr:col>
      <xdr:colOff>191880</xdr:colOff>
      <xdr:row>9</xdr:row>
      <xdr:rowOff>23614</xdr:rowOff>
    </xdr:to>
    <xdr:sp macro="" textlink="">
      <xdr:nvSpPr>
        <xdr:cNvPr id="17" name="CustomShape 1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162000" y="736620"/>
          <a:ext cx="29880" cy="18553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/>
        <a:lstStyle/>
        <a:p>
          <a:pPr>
            <a:lnSpc>
              <a:spcPct val="100000"/>
            </a:lnSpc>
          </a:pPr>
          <a:r>
            <a:rPr lang="pt-B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 </a:t>
          </a:r>
          <a:endParaRPr/>
        </a:p>
      </xdr:txBody>
    </xdr:sp>
    <xdr:clientData/>
  </xdr:twoCellAnchor>
  <xdr:twoCellAnchor editAs="oneCell">
    <xdr:from>
      <xdr:col>0</xdr:col>
      <xdr:colOff>162000</xdr:colOff>
      <xdr:row>8</xdr:row>
      <xdr:rowOff>0</xdr:rowOff>
    </xdr:from>
    <xdr:to>
      <xdr:col>0</xdr:col>
      <xdr:colOff>191880</xdr:colOff>
      <xdr:row>9</xdr:row>
      <xdr:rowOff>23614</xdr:rowOff>
    </xdr:to>
    <xdr:sp macro="" textlink="">
      <xdr:nvSpPr>
        <xdr:cNvPr id="18" name="CustomShape 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62000" y="736620"/>
          <a:ext cx="29880" cy="18553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/>
        <a:lstStyle/>
        <a:p>
          <a:pPr>
            <a:lnSpc>
              <a:spcPct val="100000"/>
            </a:lnSpc>
          </a:pPr>
          <a:r>
            <a:rPr lang="pt-B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 </a:t>
          </a:r>
          <a:endParaRPr/>
        </a:p>
      </xdr:txBody>
    </xdr:sp>
    <xdr:clientData/>
  </xdr:twoCellAnchor>
  <xdr:twoCellAnchor editAs="oneCell">
    <xdr:from>
      <xdr:col>0</xdr:col>
      <xdr:colOff>162000</xdr:colOff>
      <xdr:row>8</xdr:row>
      <xdr:rowOff>0</xdr:rowOff>
    </xdr:from>
    <xdr:to>
      <xdr:col>0</xdr:col>
      <xdr:colOff>191880</xdr:colOff>
      <xdr:row>9</xdr:row>
      <xdr:rowOff>23614</xdr:rowOff>
    </xdr:to>
    <xdr:sp macro="" textlink="">
      <xdr:nvSpPr>
        <xdr:cNvPr id="19" name="CustomShape 1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62000" y="736620"/>
          <a:ext cx="29880" cy="18553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/>
        <a:lstStyle/>
        <a:p>
          <a:pPr>
            <a:lnSpc>
              <a:spcPct val="100000"/>
            </a:lnSpc>
          </a:pPr>
          <a:r>
            <a:rPr lang="pt-B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 </a:t>
          </a:r>
          <a:endParaRPr/>
        </a:p>
      </xdr:txBody>
    </xdr:sp>
    <xdr:clientData/>
  </xdr:twoCellAnchor>
  <xdr:twoCellAnchor editAs="oneCell">
    <xdr:from>
      <xdr:col>0</xdr:col>
      <xdr:colOff>162000</xdr:colOff>
      <xdr:row>8</xdr:row>
      <xdr:rowOff>0</xdr:rowOff>
    </xdr:from>
    <xdr:to>
      <xdr:col>0</xdr:col>
      <xdr:colOff>191880</xdr:colOff>
      <xdr:row>9</xdr:row>
      <xdr:rowOff>23614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62000" y="736620"/>
          <a:ext cx="29880" cy="18553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/>
        <a:lstStyle/>
        <a:p>
          <a:pPr>
            <a:lnSpc>
              <a:spcPct val="100000"/>
            </a:lnSpc>
          </a:pPr>
          <a:r>
            <a:rPr lang="pt-B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 </a:t>
          </a:r>
          <a:endParaRPr/>
        </a:p>
      </xdr:txBody>
    </xdr:sp>
    <xdr:clientData/>
  </xdr:twoCellAnchor>
  <xdr:twoCellAnchor editAs="oneCell">
    <xdr:from>
      <xdr:col>0</xdr:col>
      <xdr:colOff>162000</xdr:colOff>
      <xdr:row>8</xdr:row>
      <xdr:rowOff>0</xdr:rowOff>
    </xdr:from>
    <xdr:to>
      <xdr:col>0</xdr:col>
      <xdr:colOff>191880</xdr:colOff>
      <xdr:row>9</xdr:row>
      <xdr:rowOff>23614</xdr:rowOff>
    </xdr:to>
    <xdr:sp macro="" textlink="">
      <xdr:nvSpPr>
        <xdr:cNvPr id="21" name="CustomShape 1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162000" y="736620"/>
          <a:ext cx="29880" cy="18553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/>
        <a:lstStyle/>
        <a:p>
          <a:pPr>
            <a:lnSpc>
              <a:spcPct val="100000"/>
            </a:lnSpc>
          </a:pPr>
          <a:r>
            <a:rPr lang="pt-B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 </a:t>
          </a:r>
          <a:endParaRPr/>
        </a:p>
      </xdr:txBody>
    </xdr:sp>
    <xdr:clientData/>
  </xdr:twoCellAnchor>
  <xdr:twoCellAnchor editAs="oneCell">
    <xdr:from>
      <xdr:col>0</xdr:col>
      <xdr:colOff>162000</xdr:colOff>
      <xdr:row>8</xdr:row>
      <xdr:rowOff>0</xdr:rowOff>
    </xdr:from>
    <xdr:to>
      <xdr:col>0</xdr:col>
      <xdr:colOff>191880</xdr:colOff>
      <xdr:row>9</xdr:row>
      <xdr:rowOff>23614</xdr:rowOff>
    </xdr:to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62000" y="736620"/>
          <a:ext cx="29880" cy="18553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/>
        <a:lstStyle/>
        <a:p>
          <a:pPr>
            <a:lnSpc>
              <a:spcPct val="100000"/>
            </a:lnSpc>
          </a:pPr>
          <a:r>
            <a:rPr lang="pt-B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 </a:t>
          </a:r>
          <a:endParaRPr/>
        </a:p>
      </xdr:txBody>
    </xdr:sp>
    <xdr:clientData/>
  </xdr:twoCellAnchor>
  <xdr:twoCellAnchor editAs="oneCell">
    <xdr:from>
      <xdr:col>0</xdr:col>
      <xdr:colOff>162000</xdr:colOff>
      <xdr:row>8</xdr:row>
      <xdr:rowOff>0</xdr:rowOff>
    </xdr:from>
    <xdr:to>
      <xdr:col>0</xdr:col>
      <xdr:colOff>191880</xdr:colOff>
      <xdr:row>9</xdr:row>
      <xdr:rowOff>23614</xdr:rowOff>
    </xdr:to>
    <xdr:sp macro="" textlink="">
      <xdr:nvSpPr>
        <xdr:cNvPr id="23" name="CustomShape 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162000" y="736620"/>
          <a:ext cx="29880" cy="18553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/>
        <a:lstStyle/>
        <a:p>
          <a:pPr>
            <a:lnSpc>
              <a:spcPct val="100000"/>
            </a:lnSpc>
          </a:pPr>
          <a:r>
            <a:rPr lang="pt-B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 </a:t>
          </a:r>
          <a:endParaRPr/>
        </a:p>
      </xdr:txBody>
    </xdr:sp>
    <xdr:clientData/>
  </xdr:twoCellAnchor>
  <xdr:twoCellAnchor editAs="oneCell">
    <xdr:from>
      <xdr:col>0</xdr:col>
      <xdr:colOff>162000</xdr:colOff>
      <xdr:row>8</xdr:row>
      <xdr:rowOff>0</xdr:rowOff>
    </xdr:from>
    <xdr:to>
      <xdr:col>0</xdr:col>
      <xdr:colOff>191880</xdr:colOff>
      <xdr:row>9</xdr:row>
      <xdr:rowOff>23614</xdr:rowOff>
    </xdr:to>
    <xdr:sp macro="" textlink="">
      <xdr:nvSpPr>
        <xdr:cNvPr id="24" name="CustomShape 1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62000" y="736620"/>
          <a:ext cx="29880" cy="18553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/>
        <a:lstStyle/>
        <a:p>
          <a:pPr>
            <a:lnSpc>
              <a:spcPct val="100000"/>
            </a:lnSpc>
          </a:pPr>
          <a:r>
            <a:rPr lang="pt-B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 </a:t>
          </a:r>
          <a:endParaRPr/>
        </a:p>
      </xdr:txBody>
    </xdr:sp>
    <xdr:clientData/>
  </xdr:twoCellAnchor>
  <xdr:twoCellAnchor editAs="oneCell">
    <xdr:from>
      <xdr:col>0</xdr:col>
      <xdr:colOff>152475</xdr:colOff>
      <xdr:row>8</xdr:row>
      <xdr:rowOff>0</xdr:rowOff>
    </xdr:from>
    <xdr:to>
      <xdr:col>0</xdr:col>
      <xdr:colOff>182355</xdr:colOff>
      <xdr:row>9</xdr:row>
      <xdr:rowOff>23614</xdr:rowOff>
    </xdr:to>
    <xdr:sp macro="" textlink="">
      <xdr:nvSpPr>
        <xdr:cNvPr id="25" name="CustomShape 1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152475" y="955695"/>
          <a:ext cx="29880" cy="18553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/>
        <a:lstStyle/>
        <a:p>
          <a:pPr>
            <a:lnSpc>
              <a:spcPct val="100000"/>
            </a:lnSpc>
          </a:pPr>
          <a:r>
            <a:rPr lang="pt-B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 </a:t>
          </a:r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28800</xdr:colOff>
      <xdr:row>0</xdr:row>
      <xdr:rowOff>0</xdr:rowOff>
    </xdr:from>
    <xdr:to>
      <xdr:col>16</xdr:col>
      <xdr:colOff>198000</xdr:colOff>
      <xdr:row>24</xdr:row>
      <xdr:rowOff>178860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639150" y="0"/>
          <a:ext cx="5655600" cy="49127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57150</xdr:colOff>
      <xdr:row>27</xdr:row>
      <xdr:rowOff>498540</xdr:rowOff>
    </xdr:from>
    <xdr:to>
      <xdr:col>16</xdr:col>
      <xdr:colOff>255150</xdr:colOff>
      <xdr:row>55</xdr:row>
      <xdr:rowOff>115215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905625" y="4880040"/>
          <a:ext cx="5684400" cy="5436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514755</xdr:colOff>
      <xdr:row>55</xdr:row>
      <xdr:rowOff>117555</xdr:rowOff>
    </xdr:from>
    <xdr:to>
      <xdr:col>15</xdr:col>
      <xdr:colOff>493155</xdr:colOff>
      <xdr:row>67</xdr:row>
      <xdr:rowOff>48795</xdr:rowOff>
    </xdr:to>
    <xdr:pic>
      <xdr:nvPicPr>
        <xdr:cNvPr id="4" name="Imagem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7363230" y="10318830"/>
          <a:ext cx="4855200" cy="22172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10</xdr:row>
      <xdr:rowOff>66675</xdr:rowOff>
    </xdr:from>
    <xdr:to>
      <xdr:col>5</xdr:col>
      <xdr:colOff>1457324</xdr:colOff>
      <xdr:row>60</xdr:row>
      <xdr:rowOff>117008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FCA054AF-62C1-4408-A4CE-2094C15F4D0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83" r="3639"/>
        <a:stretch/>
      </xdr:blipFill>
      <xdr:spPr bwMode="auto">
        <a:xfrm>
          <a:off x="285750" y="1971675"/>
          <a:ext cx="6877049" cy="9965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g031f4f4\dop\Users\Usu&#225;rio\Desktop\SETORES%20ZOOTECNICOS%20REV_06\5-OR&#199;\ATUALIZADO%2012-2020\LOTE-3\5-OR&#199;\ATUALIZADO%2008-2020\ORC%20UFOPA%20ZOOTECNICOS-AGOST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.GERAL"/>
      <sheetName val="SINT. INFRA V"/>
      <sheetName val="SINT. INFRA ELE"/>
      <sheetName val="SINT. G.LEITE"/>
      <sheetName val="SINT. G.CORTE"/>
      <sheetName val="SINT. AVICULT."/>
      <sheetName val="SINT. SUÍNO"/>
      <sheetName val="POÇO TUBULAR"/>
      <sheetName val="CRONOGRAMA "/>
      <sheetName val="COMPOSIÇÕES"/>
      <sheetName val="MC"/>
      <sheetName val="ALV."/>
      <sheetName val="COTAÇÕES"/>
      <sheetName val="BDI PREDIAL"/>
      <sheetName val="RES."/>
      <sheetName val="AB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4">
          <cell r="D24">
            <v>0.29060000000000002</v>
          </cell>
        </row>
        <row r="46">
          <cell r="D46">
            <v>0.1527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A86"/>
  <sheetViews>
    <sheetView showGridLines="0" tabSelected="1" view="pageBreakPreview" zoomScaleNormal="150" zoomScaleSheetLayoutView="100" zoomScalePageLayoutView="150" workbookViewId="0">
      <selection activeCell="A11" sqref="A11:K11"/>
    </sheetView>
  </sheetViews>
  <sheetFormatPr defaultRowHeight="12.75"/>
  <cols>
    <col min="1" max="1" width="11.28515625" style="45" bestFit="1" customWidth="1"/>
    <col min="2" max="2" width="10.5703125" style="45" bestFit="1" customWidth="1"/>
    <col min="3" max="3" width="9.42578125" style="43" customWidth="1"/>
    <col min="4" max="4" width="45.85546875" style="44" customWidth="1"/>
    <col min="5" max="5" width="7.140625" style="45" customWidth="1"/>
    <col min="6" max="6" width="11" style="45" bestFit="1" customWidth="1"/>
    <col min="7" max="8" width="12.28515625" style="45" bestFit="1" customWidth="1"/>
    <col min="9" max="9" width="12.140625" style="45" bestFit="1" customWidth="1"/>
    <col min="10" max="10" width="15" style="45" bestFit="1" customWidth="1"/>
    <col min="11" max="11" width="15" style="46" bestFit="1" customWidth="1"/>
    <col min="12" max="12" width="11.7109375" style="47" bestFit="1" customWidth="1"/>
    <col min="13" max="13" width="12.42578125" style="48" bestFit="1" customWidth="1"/>
    <col min="14" max="14" width="11.5703125" style="48" bestFit="1" customWidth="1"/>
    <col min="15" max="25" width="8.28515625" style="13" bestFit="1" customWidth="1"/>
    <col min="26" max="16384" width="9.140625" style="13"/>
  </cols>
  <sheetData>
    <row r="1" spans="1:27" s="12" customFormat="1">
      <c r="A1" s="15"/>
      <c r="B1" s="14"/>
      <c r="C1" s="1"/>
      <c r="D1" s="2"/>
      <c r="E1" s="3"/>
      <c r="F1" s="3"/>
      <c r="G1" s="4"/>
      <c r="H1" s="5"/>
      <c r="I1" s="6"/>
      <c r="J1" s="7"/>
      <c r="K1" s="8"/>
      <c r="L1" s="9"/>
      <c r="M1" s="10"/>
      <c r="N1" s="10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s="12" customFormat="1">
      <c r="A2" s="15"/>
      <c r="B2" s="14"/>
      <c r="C2" s="1"/>
      <c r="D2" s="2"/>
      <c r="E2" s="3"/>
      <c r="F2" s="3"/>
      <c r="G2" s="4"/>
      <c r="H2" s="5"/>
      <c r="I2" s="6"/>
      <c r="J2" s="7"/>
      <c r="K2" s="8"/>
      <c r="L2" s="9"/>
      <c r="M2" s="10"/>
      <c r="N2" s="10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s="12" customFormat="1">
      <c r="A3" s="15"/>
      <c r="B3" s="14"/>
      <c r="C3" s="1"/>
      <c r="D3" s="2"/>
      <c r="E3" s="3"/>
      <c r="F3" s="3"/>
      <c r="G3" s="4"/>
      <c r="H3" s="5"/>
      <c r="I3" s="6"/>
      <c r="J3" s="7"/>
      <c r="K3" s="8"/>
      <c r="L3" s="9"/>
      <c r="M3" s="10"/>
      <c r="N3" s="10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s="12" customFormat="1">
      <c r="A4" s="15"/>
      <c r="B4" s="14"/>
      <c r="C4" s="1"/>
      <c r="D4" s="2"/>
      <c r="E4" s="3"/>
      <c r="F4" s="3"/>
      <c r="G4" s="4"/>
      <c r="H4" s="5"/>
      <c r="I4" s="6"/>
      <c r="J4" s="7"/>
      <c r="K4" s="8"/>
      <c r="L4" s="9"/>
      <c r="M4" s="10"/>
      <c r="N4" s="10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s="12" customFormat="1">
      <c r="A5" s="15"/>
      <c r="B5" s="14"/>
      <c r="C5" s="1"/>
      <c r="D5" s="2"/>
      <c r="E5" s="3"/>
      <c r="F5" s="3"/>
      <c r="G5" s="4"/>
      <c r="H5" s="5"/>
      <c r="I5" s="6"/>
      <c r="J5" s="7"/>
      <c r="K5" s="8"/>
      <c r="L5" s="9"/>
      <c r="M5" s="10"/>
      <c r="N5" s="10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s="12" customFormat="1">
      <c r="A6" s="15"/>
      <c r="B6" s="14"/>
      <c r="C6" s="1"/>
      <c r="D6" s="2"/>
      <c r="E6" s="3"/>
      <c r="F6" s="3"/>
      <c r="G6" s="4"/>
      <c r="H6" s="5"/>
      <c r="I6" s="6"/>
      <c r="J6" s="7"/>
      <c r="K6" s="194"/>
      <c r="L6" s="9"/>
      <c r="M6" s="10"/>
      <c r="N6" s="10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5">
      <c r="A7" s="181" t="s">
        <v>186</v>
      </c>
      <c r="B7" s="138"/>
      <c r="C7" s="13"/>
      <c r="E7" s="14"/>
      <c r="F7" s="15"/>
      <c r="G7" s="16"/>
      <c r="H7" s="17"/>
      <c r="I7" s="18"/>
      <c r="J7" s="17"/>
      <c r="K7" s="195"/>
      <c r="L7" s="9"/>
      <c r="M7" s="10"/>
      <c r="N7" s="10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15">
      <c r="A8" s="181" t="s">
        <v>188</v>
      </c>
      <c r="B8" s="224" t="s">
        <v>187</v>
      </c>
      <c r="C8" s="19"/>
      <c r="E8" s="20"/>
      <c r="F8" s="20"/>
      <c r="G8" s="21"/>
      <c r="H8" s="22"/>
      <c r="I8" s="23"/>
      <c r="J8" s="22"/>
      <c r="K8" s="22"/>
      <c r="L8" s="9"/>
      <c r="M8" s="10"/>
      <c r="N8" s="10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15">
      <c r="A9" s="181" t="s">
        <v>184</v>
      </c>
      <c r="B9" s="139"/>
      <c r="C9" s="12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27" ht="15">
      <c r="A10" s="162"/>
      <c r="B10" s="139"/>
      <c r="C10" s="12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27" ht="15" customHeight="1">
      <c r="A11" s="238" t="s">
        <v>72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40"/>
      <c r="L11" s="13"/>
      <c r="M11" s="13"/>
      <c r="N11" s="13"/>
    </row>
    <row r="12" spans="1:27" ht="25.5">
      <c r="A12" s="119" t="s">
        <v>0</v>
      </c>
      <c r="B12" s="119" t="s">
        <v>0</v>
      </c>
      <c r="C12" s="119" t="s">
        <v>1</v>
      </c>
      <c r="D12" s="120" t="s">
        <v>2</v>
      </c>
      <c r="E12" s="120" t="s">
        <v>3</v>
      </c>
      <c r="F12" s="121" t="s">
        <v>4</v>
      </c>
      <c r="G12" s="122" t="s">
        <v>5</v>
      </c>
      <c r="H12" s="123" t="s">
        <v>6</v>
      </c>
      <c r="I12" s="122" t="s">
        <v>7</v>
      </c>
      <c r="J12" s="123" t="s">
        <v>8</v>
      </c>
      <c r="K12" s="124" t="s">
        <v>9</v>
      </c>
      <c r="L12" s="13"/>
      <c r="M12" s="13"/>
      <c r="N12" s="13"/>
    </row>
    <row r="13" spans="1:27">
      <c r="A13" s="163" t="s">
        <v>71</v>
      </c>
      <c r="B13" s="140"/>
      <c r="C13" s="127"/>
      <c r="D13" s="128" t="s">
        <v>87</v>
      </c>
      <c r="E13" s="129"/>
      <c r="F13" s="129"/>
      <c r="G13" s="129"/>
      <c r="H13" s="130"/>
      <c r="I13" s="129"/>
      <c r="J13" s="131">
        <f>SUM(J14:J16)</f>
        <v>10990.06</v>
      </c>
      <c r="K13" s="168"/>
      <c r="L13" s="13"/>
      <c r="M13" s="13"/>
      <c r="N13" s="13"/>
    </row>
    <row r="14" spans="1:27">
      <c r="A14" s="161" t="s">
        <v>118</v>
      </c>
      <c r="B14" s="141" t="s">
        <v>11</v>
      </c>
      <c r="C14" s="135" t="s">
        <v>192</v>
      </c>
      <c r="D14" s="223" t="s">
        <v>191</v>
      </c>
      <c r="E14" s="147" t="s">
        <v>88</v>
      </c>
      <c r="F14" s="146">
        <v>183</v>
      </c>
      <c r="G14" s="166">
        <v>4.5999999999999996</v>
      </c>
      <c r="H14" s="172">
        <f>G14*(1+$C$79)</f>
        <v>5.94</v>
      </c>
      <c r="I14" s="166">
        <f t="shared" ref="I14" si="0">TRUNC(F14*G14,2)</f>
        <v>841.8</v>
      </c>
      <c r="J14" s="172">
        <f t="shared" ref="J14" si="1">TRUNC(F14*H14,2)</f>
        <v>1087.02</v>
      </c>
      <c r="K14" s="124"/>
      <c r="L14" s="13"/>
      <c r="M14" s="13"/>
      <c r="N14" s="13"/>
    </row>
    <row r="15" spans="1:27">
      <c r="A15" s="161" t="s">
        <v>119</v>
      </c>
      <c r="B15" s="141" t="s">
        <v>11</v>
      </c>
      <c r="C15" s="165" t="s">
        <v>189</v>
      </c>
      <c r="D15" s="159" t="s">
        <v>190</v>
      </c>
      <c r="E15" s="147" t="s">
        <v>88</v>
      </c>
      <c r="F15" s="157">
        <f>F14</f>
        <v>183</v>
      </c>
      <c r="G15" s="166">
        <v>1.92</v>
      </c>
      <c r="H15" s="172">
        <f>G15*(1+$C$79)</f>
        <v>2.48</v>
      </c>
      <c r="I15" s="166">
        <f t="shared" ref="I15" si="2">TRUNC(F15*G15,2)</f>
        <v>351.36</v>
      </c>
      <c r="J15" s="172">
        <f t="shared" ref="J15" si="3">TRUNC(F15*H15,2)</f>
        <v>453.84</v>
      </c>
      <c r="K15" s="124"/>
      <c r="L15" s="13"/>
      <c r="M15" s="13"/>
      <c r="N15" s="13"/>
    </row>
    <row r="16" spans="1:27" ht="25.5">
      <c r="A16" s="161" t="s">
        <v>120</v>
      </c>
      <c r="B16" s="165" t="s">
        <v>13</v>
      </c>
      <c r="C16" s="135">
        <v>94342</v>
      </c>
      <c r="D16" s="126" t="s">
        <v>193</v>
      </c>
      <c r="E16" s="147" t="s">
        <v>90</v>
      </c>
      <c r="F16" s="157">
        <f>F14*0.4*1.25</f>
        <v>91.5</v>
      </c>
      <c r="G16" s="166">
        <v>80.02</v>
      </c>
      <c r="H16" s="172">
        <f>G16*(1+$C$79)</f>
        <v>103.27</v>
      </c>
      <c r="I16" s="166">
        <f t="shared" ref="I16" si="4">TRUNC(F16*G16,2)</f>
        <v>7321.83</v>
      </c>
      <c r="J16" s="172">
        <f t="shared" ref="J16" si="5">TRUNC(F16*H16,2)</f>
        <v>9449.2000000000007</v>
      </c>
      <c r="K16" s="124"/>
      <c r="L16" s="13"/>
      <c r="M16" s="13"/>
      <c r="N16" s="13"/>
    </row>
    <row r="17" spans="1:14">
      <c r="A17" s="163" t="s">
        <v>102</v>
      </c>
      <c r="B17" s="140"/>
      <c r="C17" s="127"/>
      <c r="D17" s="128" t="s">
        <v>198</v>
      </c>
      <c r="E17" s="129"/>
      <c r="F17" s="129"/>
      <c r="G17" s="129"/>
      <c r="H17" s="130"/>
      <c r="I17" s="129"/>
      <c r="J17" s="131">
        <f>SUM(J18:J29)</f>
        <v>21743.9</v>
      </c>
      <c r="K17" s="168"/>
      <c r="L17" s="13"/>
      <c r="M17" s="13"/>
      <c r="N17" s="13"/>
    </row>
    <row r="18" spans="1:14">
      <c r="A18" s="161" t="s">
        <v>107</v>
      </c>
      <c r="B18" s="141" t="s">
        <v>11</v>
      </c>
      <c r="C18" s="125" t="s">
        <v>74</v>
      </c>
      <c r="D18" s="126" t="s">
        <v>75</v>
      </c>
      <c r="E18" s="147" t="s">
        <v>90</v>
      </c>
      <c r="F18" s="148">
        <v>5.3</v>
      </c>
      <c r="G18" s="166">
        <v>48.06</v>
      </c>
      <c r="H18" s="172">
        <f t="shared" ref="H18:H29" si="6">G18*(1+$C$79)</f>
        <v>62.03</v>
      </c>
      <c r="I18" s="166">
        <f t="shared" ref="I18" si="7">TRUNC(F18*G18,2)</f>
        <v>254.71</v>
      </c>
      <c r="J18" s="172">
        <f t="shared" ref="J18" si="8">TRUNC(F18*H18,2)</f>
        <v>328.75</v>
      </c>
      <c r="K18" s="124"/>
      <c r="L18" s="13"/>
      <c r="M18" s="13"/>
      <c r="N18" s="13"/>
    </row>
    <row r="19" spans="1:14">
      <c r="A19" s="161" t="s">
        <v>132</v>
      </c>
      <c r="B19" s="141" t="s">
        <v>11</v>
      </c>
      <c r="C19" s="125" t="s">
        <v>76</v>
      </c>
      <c r="D19" s="126" t="s">
        <v>77</v>
      </c>
      <c r="E19" s="147" t="s">
        <v>90</v>
      </c>
      <c r="F19" s="148">
        <f>F18*0.5</f>
        <v>2.65</v>
      </c>
      <c r="G19" s="166">
        <v>51.38</v>
      </c>
      <c r="H19" s="172">
        <f t="shared" si="6"/>
        <v>66.31</v>
      </c>
      <c r="I19" s="166">
        <f t="shared" ref="I19:I29" si="9">TRUNC(F19*G19,2)</f>
        <v>136.15</v>
      </c>
      <c r="J19" s="172">
        <f t="shared" ref="J19:J29" si="10">TRUNC(F19*H19,2)</f>
        <v>175.72</v>
      </c>
      <c r="K19" s="124"/>
      <c r="L19" s="13"/>
      <c r="M19" s="13"/>
      <c r="N19" s="13"/>
    </row>
    <row r="20" spans="1:14" ht="25.5">
      <c r="A20" s="161" t="s">
        <v>135</v>
      </c>
      <c r="B20" s="141" t="s">
        <v>78</v>
      </c>
      <c r="C20" s="125" t="s">
        <v>79</v>
      </c>
      <c r="D20" s="155" t="s">
        <v>91</v>
      </c>
      <c r="E20" s="147" t="s">
        <v>90</v>
      </c>
      <c r="F20" s="148">
        <f>0.6*0.6*0.1*7</f>
        <v>0.25</v>
      </c>
      <c r="G20" s="166">
        <v>545.57000000000005</v>
      </c>
      <c r="H20" s="172">
        <f t="shared" si="6"/>
        <v>704.11</v>
      </c>
      <c r="I20" s="166">
        <f t="shared" si="9"/>
        <v>136.38999999999999</v>
      </c>
      <c r="J20" s="172">
        <f t="shared" si="10"/>
        <v>176.02</v>
      </c>
      <c r="K20" s="124"/>
      <c r="L20" s="13"/>
      <c r="M20" s="13"/>
      <c r="N20" s="13"/>
    </row>
    <row r="21" spans="1:14" ht="25.5">
      <c r="A21" s="161" t="s">
        <v>137</v>
      </c>
      <c r="B21" s="141" t="s">
        <v>13</v>
      </c>
      <c r="C21" s="141" t="s">
        <v>117</v>
      </c>
      <c r="D21" s="145" t="s">
        <v>95</v>
      </c>
      <c r="E21" s="147" t="s">
        <v>88</v>
      </c>
      <c r="F21" s="148">
        <v>28</v>
      </c>
      <c r="G21" s="166">
        <v>32.64</v>
      </c>
      <c r="H21" s="172">
        <f t="shared" si="6"/>
        <v>42.13</v>
      </c>
      <c r="I21" s="166">
        <f t="shared" si="9"/>
        <v>913.92</v>
      </c>
      <c r="J21" s="172">
        <f t="shared" si="10"/>
        <v>1179.6400000000001</v>
      </c>
      <c r="K21" s="124"/>
      <c r="L21" s="13"/>
      <c r="M21" s="13"/>
      <c r="N21" s="13"/>
    </row>
    <row r="22" spans="1:14" ht="25.5">
      <c r="A22" s="161" t="s">
        <v>137</v>
      </c>
      <c r="B22" s="165" t="s">
        <v>13</v>
      </c>
      <c r="C22" s="165" t="s">
        <v>121</v>
      </c>
      <c r="D22" s="167" t="s">
        <v>178</v>
      </c>
      <c r="E22" s="147" t="s">
        <v>92</v>
      </c>
      <c r="F22" s="148">
        <v>41.6</v>
      </c>
      <c r="G22" s="166">
        <v>11.87</v>
      </c>
      <c r="H22" s="172">
        <f t="shared" si="6"/>
        <v>15.32</v>
      </c>
      <c r="I22" s="166">
        <f t="shared" si="9"/>
        <v>493.79</v>
      </c>
      <c r="J22" s="172">
        <f t="shared" si="10"/>
        <v>637.30999999999995</v>
      </c>
      <c r="K22" s="124"/>
      <c r="L22" s="13"/>
      <c r="M22" s="13"/>
      <c r="N22" s="13"/>
    </row>
    <row r="23" spans="1:14" ht="25.5">
      <c r="A23" s="161" t="s">
        <v>138</v>
      </c>
      <c r="B23" s="141" t="s">
        <v>78</v>
      </c>
      <c r="C23" s="125" t="s">
        <v>80</v>
      </c>
      <c r="D23" s="126" t="s">
        <v>81</v>
      </c>
      <c r="E23" s="147" t="s">
        <v>92</v>
      </c>
      <c r="F23" s="148">
        <v>22</v>
      </c>
      <c r="G23" s="166">
        <v>16.55</v>
      </c>
      <c r="H23" s="172">
        <f t="shared" si="6"/>
        <v>21.36</v>
      </c>
      <c r="I23" s="166">
        <f t="shared" si="9"/>
        <v>364.1</v>
      </c>
      <c r="J23" s="172">
        <f t="shared" si="10"/>
        <v>469.92</v>
      </c>
      <c r="K23" s="124"/>
      <c r="L23" s="13"/>
      <c r="M23" s="13"/>
      <c r="N23" s="13"/>
    </row>
    <row r="24" spans="1:14" ht="25.5">
      <c r="A24" s="161" t="s">
        <v>108</v>
      </c>
      <c r="B24" s="141" t="s">
        <v>13</v>
      </c>
      <c r="C24" s="165" t="s">
        <v>122</v>
      </c>
      <c r="D24" s="145" t="s">
        <v>93</v>
      </c>
      <c r="E24" s="147" t="s">
        <v>92</v>
      </c>
      <c r="F24" s="148">
        <v>27.5</v>
      </c>
      <c r="G24" s="166">
        <v>12.42</v>
      </c>
      <c r="H24" s="172">
        <f t="shared" si="6"/>
        <v>16.03</v>
      </c>
      <c r="I24" s="166">
        <f t="shared" si="9"/>
        <v>341.55</v>
      </c>
      <c r="J24" s="172">
        <f t="shared" si="10"/>
        <v>440.82</v>
      </c>
      <c r="K24" s="124"/>
      <c r="L24" s="13"/>
      <c r="M24" s="13"/>
      <c r="N24" s="13"/>
    </row>
    <row r="25" spans="1:14" ht="25.5">
      <c r="A25" s="161" t="s">
        <v>109</v>
      </c>
      <c r="B25" s="141" t="s">
        <v>13</v>
      </c>
      <c r="C25" s="165" t="s">
        <v>123</v>
      </c>
      <c r="D25" s="145" t="s">
        <v>94</v>
      </c>
      <c r="E25" s="147" t="s">
        <v>92</v>
      </c>
      <c r="F25" s="148">
        <v>71.599999999999994</v>
      </c>
      <c r="G25" s="166">
        <v>11.52</v>
      </c>
      <c r="H25" s="172">
        <f t="shared" si="6"/>
        <v>14.87</v>
      </c>
      <c r="I25" s="166">
        <f t="shared" si="9"/>
        <v>824.83</v>
      </c>
      <c r="J25" s="172">
        <f t="shared" si="10"/>
        <v>1064.69</v>
      </c>
      <c r="K25" s="124"/>
      <c r="L25" s="13"/>
      <c r="M25" s="13"/>
      <c r="N25" s="13"/>
    </row>
    <row r="26" spans="1:14" ht="25.5">
      <c r="A26" s="161" t="s">
        <v>110</v>
      </c>
      <c r="B26" s="141" t="s">
        <v>11</v>
      </c>
      <c r="C26" s="135" t="s">
        <v>195</v>
      </c>
      <c r="D26" s="145" t="s">
        <v>194</v>
      </c>
      <c r="E26" s="147" t="s">
        <v>88</v>
      </c>
      <c r="F26" s="148">
        <v>75.599999999999994</v>
      </c>
      <c r="G26" s="166">
        <v>61.68</v>
      </c>
      <c r="H26" s="172">
        <f t="shared" si="6"/>
        <v>79.599999999999994</v>
      </c>
      <c r="I26" s="166">
        <f t="shared" si="9"/>
        <v>4663</v>
      </c>
      <c r="J26" s="172">
        <f t="shared" si="10"/>
        <v>6017.76</v>
      </c>
      <c r="K26" s="124"/>
      <c r="L26" s="13"/>
      <c r="M26" s="13"/>
      <c r="N26" s="13"/>
    </row>
    <row r="27" spans="1:14" ht="25.5">
      <c r="A27" s="161" t="s">
        <v>148</v>
      </c>
      <c r="B27" s="141" t="s">
        <v>11</v>
      </c>
      <c r="C27" s="135" t="s">
        <v>197</v>
      </c>
      <c r="D27" s="226" t="s">
        <v>196</v>
      </c>
      <c r="E27" s="149" t="s">
        <v>90</v>
      </c>
      <c r="F27" s="227">
        <v>4.42</v>
      </c>
      <c r="G27" s="166">
        <v>721.93</v>
      </c>
      <c r="H27" s="172">
        <f t="shared" si="6"/>
        <v>931.72</v>
      </c>
      <c r="I27" s="166">
        <f t="shared" si="9"/>
        <v>3190.93</v>
      </c>
      <c r="J27" s="172">
        <f t="shared" si="10"/>
        <v>4118.2</v>
      </c>
      <c r="K27" s="124"/>
      <c r="L27" s="13"/>
      <c r="M27" s="13"/>
      <c r="N27" s="13"/>
    </row>
    <row r="28" spans="1:14">
      <c r="A28" s="161" t="s">
        <v>150</v>
      </c>
      <c r="B28" s="141" t="s">
        <v>11</v>
      </c>
      <c r="C28" s="135" t="s">
        <v>201</v>
      </c>
      <c r="D28" s="226" t="s">
        <v>202</v>
      </c>
      <c r="E28" s="147" t="s">
        <v>88</v>
      </c>
      <c r="F28" s="228">
        <v>31.11</v>
      </c>
      <c r="G28" s="166">
        <v>129.22</v>
      </c>
      <c r="H28" s="172">
        <f t="shared" si="6"/>
        <v>166.77</v>
      </c>
      <c r="I28" s="166">
        <f t="shared" si="9"/>
        <v>4020.03</v>
      </c>
      <c r="J28" s="172">
        <f t="shared" si="10"/>
        <v>5188.21</v>
      </c>
      <c r="K28" s="124"/>
      <c r="L28" s="13"/>
      <c r="M28" s="13"/>
      <c r="N28" s="13"/>
    </row>
    <row r="29" spans="1:14">
      <c r="A29" s="161" t="s">
        <v>152</v>
      </c>
      <c r="B29" s="141" t="s">
        <v>11</v>
      </c>
      <c r="C29" s="135" t="s">
        <v>204</v>
      </c>
      <c r="D29" s="226" t="s">
        <v>203</v>
      </c>
      <c r="E29" s="147" t="s">
        <v>88</v>
      </c>
      <c r="F29" s="228">
        <v>31.11</v>
      </c>
      <c r="G29" s="166">
        <v>48.49</v>
      </c>
      <c r="H29" s="172">
        <f t="shared" si="6"/>
        <v>62.58</v>
      </c>
      <c r="I29" s="166">
        <f t="shared" si="9"/>
        <v>1508.52</v>
      </c>
      <c r="J29" s="172">
        <f t="shared" si="10"/>
        <v>1946.86</v>
      </c>
      <c r="K29" s="124"/>
      <c r="L29" s="13"/>
      <c r="M29" s="13"/>
      <c r="N29" s="13"/>
    </row>
    <row r="30" spans="1:14">
      <c r="A30" s="163" t="s">
        <v>73</v>
      </c>
      <c r="B30" s="140"/>
      <c r="C30" s="127"/>
      <c r="D30" s="128" t="s">
        <v>210</v>
      </c>
      <c r="E30" s="129"/>
      <c r="F30" s="129"/>
      <c r="G30" s="129"/>
      <c r="H30" s="130"/>
      <c r="I30" s="129"/>
      <c r="J30" s="131">
        <f>SUM(J31:J35)</f>
        <v>105624.6</v>
      </c>
      <c r="K30" s="257"/>
      <c r="L30" s="13"/>
      <c r="M30" s="13"/>
      <c r="N30" s="13"/>
    </row>
    <row r="31" spans="1:14" ht="25.5">
      <c r="A31" s="161" t="s">
        <v>103</v>
      </c>
      <c r="B31" s="229" t="s">
        <v>133</v>
      </c>
      <c r="C31" s="165" t="s">
        <v>199</v>
      </c>
      <c r="D31" s="158" t="s">
        <v>200</v>
      </c>
      <c r="E31" s="225" t="s">
        <v>10</v>
      </c>
      <c r="F31" s="148">
        <v>3</v>
      </c>
      <c r="G31" s="166">
        <f>COMPOSIÇÕES!$F$29</f>
        <v>165.66</v>
      </c>
      <c r="H31" s="172">
        <f>G31*(1+$C$79)</f>
        <v>213.8</v>
      </c>
      <c r="I31" s="166">
        <f t="shared" ref="I31" si="11">TRUNC(F31*G31,2)</f>
        <v>496.98</v>
      </c>
      <c r="J31" s="172">
        <f t="shared" ref="J31" si="12">TRUNC(F31*H31,2)</f>
        <v>641.4</v>
      </c>
      <c r="K31" s="124"/>
      <c r="L31" s="13"/>
      <c r="M31" s="13"/>
      <c r="N31" s="13"/>
    </row>
    <row r="32" spans="1:14" ht="25.5">
      <c r="A32" s="161" t="s">
        <v>104</v>
      </c>
      <c r="B32" s="229" t="s">
        <v>134</v>
      </c>
      <c r="C32" s="165" t="s">
        <v>199</v>
      </c>
      <c r="D32" s="167" t="s">
        <v>267</v>
      </c>
      <c r="E32" s="225" t="s">
        <v>10</v>
      </c>
      <c r="F32" s="148">
        <v>14</v>
      </c>
      <c r="G32" s="166">
        <f>COMPOSIÇÕES!$F$46</f>
        <v>182.57</v>
      </c>
      <c r="H32" s="172">
        <f>G32*(1+$C$79)</f>
        <v>235.62</v>
      </c>
      <c r="I32" s="166">
        <f t="shared" ref="I32:I33" si="13">TRUNC(F32*G32,2)</f>
        <v>2555.98</v>
      </c>
      <c r="J32" s="172">
        <f t="shared" ref="J32:J33" si="14">TRUNC(F32*H32,2)</f>
        <v>3298.68</v>
      </c>
      <c r="K32" s="124"/>
      <c r="L32" s="13"/>
      <c r="M32" s="13"/>
      <c r="N32" s="13"/>
    </row>
    <row r="33" spans="1:14">
      <c r="A33" s="161" t="s">
        <v>105</v>
      </c>
      <c r="B33" s="165" t="s">
        <v>11</v>
      </c>
      <c r="C33" s="161" t="s">
        <v>139</v>
      </c>
      <c r="D33" s="158" t="s">
        <v>219</v>
      </c>
      <c r="E33" s="149" t="s">
        <v>88</v>
      </c>
      <c r="F33" s="169">
        <f>31*7.4</f>
        <v>229.4</v>
      </c>
      <c r="G33" s="166">
        <v>276.48</v>
      </c>
      <c r="H33" s="172">
        <f>G33*(1+$C$79)</f>
        <v>356.83</v>
      </c>
      <c r="I33" s="166">
        <f t="shared" si="13"/>
        <v>63424.51</v>
      </c>
      <c r="J33" s="172">
        <f t="shared" si="14"/>
        <v>81856.800000000003</v>
      </c>
      <c r="K33" s="124"/>
      <c r="L33" s="13"/>
      <c r="M33" s="13"/>
      <c r="N33" s="13"/>
    </row>
    <row r="34" spans="1:14" ht="25.5">
      <c r="A34" s="161" t="s">
        <v>106</v>
      </c>
      <c r="B34" s="165" t="s">
        <v>11</v>
      </c>
      <c r="C34" s="161" t="s">
        <v>207</v>
      </c>
      <c r="D34" s="230" t="s">
        <v>209</v>
      </c>
      <c r="E34" s="151" t="s">
        <v>208</v>
      </c>
      <c r="F34" s="228">
        <v>180</v>
      </c>
      <c r="G34" s="166">
        <v>24.49</v>
      </c>
      <c r="H34" s="172">
        <f>G34*(1+$C$79)</f>
        <v>31.61</v>
      </c>
      <c r="I34" s="166">
        <f t="shared" ref="I34:I35" si="15">TRUNC(F34*G34,2)</f>
        <v>4408.2</v>
      </c>
      <c r="J34" s="172">
        <f t="shared" ref="J34:J35" si="16">TRUNC(F34*H34,2)</f>
        <v>5689.8</v>
      </c>
      <c r="K34" s="124"/>
      <c r="L34" s="13"/>
      <c r="M34" s="13"/>
      <c r="N34" s="13"/>
    </row>
    <row r="35" spans="1:14">
      <c r="A35" s="161" t="s">
        <v>206</v>
      </c>
      <c r="B35" s="165" t="s">
        <v>11</v>
      </c>
      <c r="C35" s="161" t="s">
        <v>131</v>
      </c>
      <c r="D35" s="158" t="s">
        <v>140</v>
      </c>
      <c r="E35" s="231" t="s">
        <v>88</v>
      </c>
      <c r="F35" s="232">
        <f>F33</f>
        <v>229.4</v>
      </c>
      <c r="G35" s="166">
        <v>47.75</v>
      </c>
      <c r="H35" s="172">
        <f>G35*(1+$C$79)</f>
        <v>61.63</v>
      </c>
      <c r="I35" s="166">
        <f t="shared" si="15"/>
        <v>10953.85</v>
      </c>
      <c r="J35" s="172">
        <f t="shared" si="16"/>
        <v>14137.92</v>
      </c>
      <c r="K35" s="124"/>
      <c r="L35" s="13"/>
      <c r="M35" s="13"/>
      <c r="N35" s="13"/>
    </row>
    <row r="36" spans="1:14">
      <c r="A36" s="163" t="s">
        <v>82</v>
      </c>
      <c r="B36" s="140"/>
      <c r="C36" s="127"/>
      <c r="D36" s="128" t="s">
        <v>96</v>
      </c>
      <c r="E36" s="129"/>
      <c r="F36" s="129"/>
      <c r="G36" s="129"/>
      <c r="H36" s="130"/>
      <c r="I36" s="129"/>
      <c r="J36" s="170">
        <f>SUM(J37:J39)</f>
        <v>6440.54</v>
      </c>
      <c r="K36" s="131"/>
      <c r="L36" s="13"/>
      <c r="M36" s="13"/>
      <c r="N36" s="13"/>
    </row>
    <row r="37" spans="1:14">
      <c r="A37" s="161" t="s">
        <v>211</v>
      </c>
      <c r="B37" s="161" t="s">
        <v>11</v>
      </c>
      <c r="C37" s="161" t="s">
        <v>124</v>
      </c>
      <c r="D37" s="145" t="s">
        <v>97</v>
      </c>
      <c r="E37" s="147" t="s">
        <v>88</v>
      </c>
      <c r="F37" s="148">
        <v>68.2</v>
      </c>
      <c r="G37" s="166">
        <v>65.709999999999994</v>
      </c>
      <c r="H37" s="172">
        <f>G37*(1+$C$79)</f>
        <v>84.81</v>
      </c>
      <c r="I37" s="166">
        <f t="shared" ref="I37" si="17">TRUNC(F37*G37,2)</f>
        <v>4481.42</v>
      </c>
      <c r="J37" s="172">
        <f t="shared" ref="J37" si="18">TRUNC(F37*H37,2)</f>
        <v>5784.04</v>
      </c>
      <c r="K37" s="124"/>
      <c r="L37" s="13"/>
      <c r="M37" s="13"/>
      <c r="N37" s="13"/>
    </row>
    <row r="38" spans="1:14">
      <c r="A38" s="161" t="s">
        <v>212</v>
      </c>
      <c r="B38" s="165" t="s">
        <v>13</v>
      </c>
      <c r="C38" s="165" t="s">
        <v>214</v>
      </c>
      <c r="D38" s="167" t="s">
        <v>136</v>
      </c>
      <c r="E38" s="147" t="s">
        <v>98</v>
      </c>
      <c r="F38" s="148">
        <v>5</v>
      </c>
      <c r="G38" s="166">
        <v>72.510000000000005</v>
      </c>
      <c r="H38" s="172">
        <f>G38*(1+$C$79)</f>
        <v>93.58</v>
      </c>
      <c r="I38" s="166">
        <f t="shared" ref="I38" si="19">TRUNC(F38*G38,2)</f>
        <v>362.55</v>
      </c>
      <c r="J38" s="172">
        <f t="shared" ref="J38" si="20">TRUNC(F38*H38,2)</f>
        <v>467.9</v>
      </c>
      <c r="K38" s="124"/>
      <c r="L38" s="13"/>
      <c r="M38" s="13"/>
      <c r="N38" s="13"/>
    </row>
    <row r="39" spans="1:14">
      <c r="A39" s="161" t="s">
        <v>213</v>
      </c>
      <c r="B39" s="165" t="s">
        <v>11</v>
      </c>
      <c r="C39" s="161" t="s">
        <v>180</v>
      </c>
      <c r="D39" s="158" t="s">
        <v>179</v>
      </c>
      <c r="E39" s="147" t="s">
        <v>88</v>
      </c>
      <c r="F39" s="148">
        <v>0.98</v>
      </c>
      <c r="G39" s="166">
        <v>149.12</v>
      </c>
      <c r="H39" s="172">
        <f>G39*(1+$C$79)</f>
        <v>192.45</v>
      </c>
      <c r="I39" s="166">
        <f t="shared" ref="I39" si="21">TRUNC(F39*G39,2)</f>
        <v>146.13</v>
      </c>
      <c r="J39" s="172">
        <f t="shared" ref="J39" si="22">TRUNC(F39*H39,2)</f>
        <v>188.6</v>
      </c>
      <c r="K39" s="124"/>
      <c r="L39" s="13"/>
      <c r="M39" s="13"/>
      <c r="N39" s="13"/>
    </row>
    <row r="40" spans="1:14">
      <c r="A40" s="163" t="s">
        <v>83</v>
      </c>
      <c r="B40" s="140"/>
      <c r="C40" s="127"/>
      <c r="D40" s="128" t="s">
        <v>112</v>
      </c>
      <c r="E40" s="129"/>
      <c r="F40" s="129"/>
      <c r="G40" s="129"/>
      <c r="H40" s="130"/>
      <c r="I40" s="129"/>
      <c r="J40" s="170">
        <f>SUM(J41:J51)</f>
        <v>23186.720000000001</v>
      </c>
      <c r="K40" s="131"/>
      <c r="L40" s="13"/>
      <c r="M40" s="13"/>
      <c r="N40" s="13"/>
    </row>
    <row r="41" spans="1:14" ht="51">
      <c r="A41" s="161" t="s">
        <v>84</v>
      </c>
      <c r="B41" s="141" t="s">
        <v>13</v>
      </c>
      <c r="C41" s="141">
        <v>87879</v>
      </c>
      <c r="D41" s="133" t="s">
        <v>113</v>
      </c>
      <c r="E41" s="149" t="s">
        <v>88</v>
      </c>
      <c r="F41" s="150">
        <f>F37*2*1.1</f>
        <v>150.04</v>
      </c>
      <c r="G41" s="166">
        <v>3.55</v>
      </c>
      <c r="H41" s="172">
        <f>G41*(1+$C$79)</f>
        <v>4.58</v>
      </c>
      <c r="I41" s="166">
        <f t="shared" ref="I41" si="23">TRUNC(F41*G41,2)</f>
        <v>532.64</v>
      </c>
      <c r="J41" s="172">
        <f t="shared" ref="J41" si="24">TRUNC(F41*H41,2)</f>
        <v>687.18</v>
      </c>
      <c r="K41" s="124"/>
      <c r="L41" s="13"/>
      <c r="M41" s="13"/>
      <c r="N41" s="13"/>
    </row>
    <row r="42" spans="1:14" ht="51">
      <c r="A42" s="161" t="s">
        <v>85</v>
      </c>
      <c r="B42" s="141" t="s">
        <v>13</v>
      </c>
      <c r="C42" s="141" t="s">
        <v>125</v>
      </c>
      <c r="D42" s="133" t="s">
        <v>126</v>
      </c>
      <c r="E42" s="151" t="s">
        <v>88</v>
      </c>
      <c r="F42" s="152">
        <f>F41</f>
        <v>150.04</v>
      </c>
      <c r="G42" s="166">
        <v>36.450000000000003</v>
      </c>
      <c r="H42" s="172">
        <f>G42*(1+$C$79)</f>
        <v>47.04</v>
      </c>
      <c r="I42" s="166">
        <f t="shared" ref="I42" si="25">TRUNC(F42*G42,2)</f>
        <v>5468.95</v>
      </c>
      <c r="J42" s="172">
        <f t="shared" ref="J42" si="26">TRUNC(F42*H42,2)</f>
        <v>7057.88</v>
      </c>
      <c r="K42" s="124"/>
      <c r="L42" s="13"/>
      <c r="M42" s="13"/>
      <c r="N42" s="13"/>
    </row>
    <row r="43" spans="1:14" ht="51">
      <c r="A43" s="161" t="s">
        <v>86</v>
      </c>
      <c r="B43" s="141" t="s">
        <v>13</v>
      </c>
      <c r="C43" s="141" t="s">
        <v>215</v>
      </c>
      <c r="D43" s="133" t="s">
        <v>216</v>
      </c>
      <c r="E43" s="151" t="s">
        <v>88</v>
      </c>
      <c r="F43" s="152">
        <v>28.9</v>
      </c>
      <c r="G43" s="166">
        <v>4.84</v>
      </c>
      <c r="H43" s="172">
        <f>G43*(1+$C$79)</f>
        <v>6.25</v>
      </c>
      <c r="I43" s="166">
        <f t="shared" ref="I43:I44" si="27">TRUNC(F43*G43,2)</f>
        <v>139.87</v>
      </c>
      <c r="J43" s="172">
        <f t="shared" ref="J43:J44" si="28">TRUNC(F43*H43,2)</f>
        <v>180.62</v>
      </c>
      <c r="K43" s="124"/>
      <c r="L43" s="13"/>
      <c r="M43" s="13"/>
      <c r="N43" s="13"/>
    </row>
    <row r="44" spans="1:14" ht="38.25">
      <c r="A44" s="161" t="s">
        <v>114</v>
      </c>
      <c r="B44" s="141" t="s">
        <v>13</v>
      </c>
      <c r="C44" s="141" t="s">
        <v>218</v>
      </c>
      <c r="D44" s="133" t="s">
        <v>217</v>
      </c>
      <c r="E44" s="151" t="s">
        <v>88</v>
      </c>
      <c r="F44" s="152">
        <v>28.9</v>
      </c>
      <c r="G44" s="166">
        <v>30.28</v>
      </c>
      <c r="H44" s="172">
        <f>G44*(1+$C$79)</f>
        <v>39.08</v>
      </c>
      <c r="I44" s="166">
        <f t="shared" si="27"/>
        <v>875.09</v>
      </c>
      <c r="J44" s="172">
        <f t="shared" si="28"/>
        <v>1129.4100000000001</v>
      </c>
      <c r="K44" s="124"/>
      <c r="L44" s="13"/>
      <c r="M44" s="13"/>
      <c r="N44" s="13"/>
    </row>
    <row r="45" spans="1:14">
      <c r="A45" s="153"/>
      <c r="B45" s="141"/>
      <c r="C45" s="132"/>
      <c r="D45" s="137" t="s">
        <v>141</v>
      </c>
      <c r="E45" s="154"/>
      <c r="F45" s="154"/>
      <c r="G45" s="166"/>
      <c r="H45" s="172"/>
      <c r="I45" s="166"/>
      <c r="J45" s="172"/>
      <c r="K45" s="134"/>
      <c r="L45" s="13"/>
      <c r="M45" s="13"/>
      <c r="N45" s="13"/>
    </row>
    <row r="46" spans="1:14" ht="25.5">
      <c r="A46" s="161" t="s">
        <v>115</v>
      </c>
      <c r="B46" s="141" t="s">
        <v>13</v>
      </c>
      <c r="C46" s="141" t="s">
        <v>127</v>
      </c>
      <c r="D46" s="133" t="s">
        <v>128</v>
      </c>
      <c r="E46" s="156" t="s">
        <v>88</v>
      </c>
      <c r="F46" s="160">
        <f>F42</f>
        <v>150.04</v>
      </c>
      <c r="G46" s="166">
        <v>1.99</v>
      </c>
      <c r="H46" s="172">
        <f t="shared" ref="H46:H51" si="29">G46*(1+$C$79)</f>
        <v>2.57</v>
      </c>
      <c r="I46" s="166">
        <f t="shared" ref="I46" si="30">TRUNC(F46*G46,2)</f>
        <v>298.57</v>
      </c>
      <c r="J46" s="172">
        <f t="shared" ref="J46" si="31">TRUNC(F46*H46,2)</f>
        <v>385.6</v>
      </c>
      <c r="K46" s="124"/>
      <c r="L46" s="13"/>
      <c r="M46" s="13"/>
      <c r="N46" s="13"/>
    </row>
    <row r="47" spans="1:14" ht="25.5">
      <c r="A47" s="161" t="s">
        <v>116</v>
      </c>
      <c r="B47" s="141" t="s">
        <v>13</v>
      </c>
      <c r="C47" s="141" t="s">
        <v>129</v>
      </c>
      <c r="D47" s="133" t="s">
        <v>142</v>
      </c>
      <c r="E47" s="156" t="s">
        <v>88</v>
      </c>
      <c r="F47" s="160">
        <f>F46</f>
        <v>150.04</v>
      </c>
      <c r="G47" s="166">
        <v>12.82</v>
      </c>
      <c r="H47" s="172">
        <f t="shared" si="29"/>
        <v>16.55</v>
      </c>
      <c r="I47" s="166">
        <f t="shared" ref="I47" si="32">TRUNC(F47*G47,2)</f>
        <v>1923.51</v>
      </c>
      <c r="J47" s="172">
        <f t="shared" ref="J47" si="33">TRUNC(F47*H47,2)</f>
        <v>2483.16</v>
      </c>
      <c r="K47" s="134"/>
      <c r="L47" s="13"/>
      <c r="M47" s="13"/>
      <c r="N47" s="13"/>
    </row>
    <row r="48" spans="1:14" ht="25.5">
      <c r="A48" s="161" t="s">
        <v>220</v>
      </c>
      <c r="B48" s="141" t="s">
        <v>13</v>
      </c>
      <c r="C48" s="141" t="s">
        <v>144</v>
      </c>
      <c r="D48" s="133" t="s">
        <v>143</v>
      </c>
      <c r="E48" s="156" t="s">
        <v>88</v>
      </c>
      <c r="F48" s="160">
        <f>F43</f>
        <v>28.9</v>
      </c>
      <c r="G48" s="166">
        <v>2.2999999999999998</v>
      </c>
      <c r="H48" s="172">
        <f t="shared" si="29"/>
        <v>2.97</v>
      </c>
      <c r="I48" s="166">
        <f t="shared" ref="I48:I49" si="34">TRUNC(F48*G48,2)</f>
        <v>66.47</v>
      </c>
      <c r="J48" s="172">
        <f t="shared" ref="J48:J49" si="35">TRUNC(F48*H48,2)</f>
        <v>85.83</v>
      </c>
      <c r="K48" s="124"/>
      <c r="L48" s="13"/>
      <c r="M48" s="13"/>
      <c r="N48" s="13"/>
    </row>
    <row r="49" spans="1:14" ht="25.5">
      <c r="A49" s="161" t="s">
        <v>221</v>
      </c>
      <c r="B49" s="141" t="s">
        <v>13</v>
      </c>
      <c r="C49" s="132">
        <v>88488</v>
      </c>
      <c r="D49" s="233" t="s">
        <v>145</v>
      </c>
      <c r="E49" s="234" t="s">
        <v>88</v>
      </c>
      <c r="F49" s="227">
        <f>F48</f>
        <v>28.9</v>
      </c>
      <c r="G49" s="235">
        <v>14.27</v>
      </c>
      <c r="H49" s="236">
        <f t="shared" si="29"/>
        <v>18.420000000000002</v>
      </c>
      <c r="I49" s="166">
        <f t="shared" si="34"/>
        <v>412.4</v>
      </c>
      <c r="J49" s="172">
        <f t="shared" si="35"/>
        <v>532.33000000000004</v>
      </c>
      <c r="K49" s="134"/>
      <c r="L49" s="13"/>
      <c r="M49" s="13"/>
      <c r="N49" s="13"/>
    </row>
    <row r="50" spans="1:14" ht="25.5">
      <c r="A50" s="161" t="s">
        <v>222</v>
      </c>
      <c r="B50" s="141" t="s">
        <v>11</v>
      </c>
      <c r="C50" s="141" t="s">
        <v>181</v>
      </c>
      <c r="D50" s="133" t="s">
        <v>182</v>
      </c>
      <c r="E50" s="237" t="s">
        <v>88</v>
      </c>
      <c r="F50" s="228">
        <f>0.85*2.1*4</f>
        <v>7.14</v>
      </c>
      <c r="G50" s="166">
        <v>23.71</v>
      </c>
      <c r="H50" s="172">
        <f t="shared" si="29"/>
        <v>30.6</v>
      </c>
      <c r="I50" s="166">
        <f t="shared" ref="I50" si="36">TRUNC(F50*G50,2)</f>
        <v>169.28</v>
      </c>
      <c r="J50" s="172">
        <f t="shared" ref="J50" si="37">TRUNC(F50*H50,2)</f>
        <v>218.48</v>
      </c>
      <c r="K50" s="134"/>
      <c r="L50" s="13"/>
      <c r="M50" s="13"/>
      <c r="N50" s="13"/>
    </row>
    <row r="51" spans="1:14" ht="25.5">
      <c r="A51" s="161" t="s">
        <v>224</v>
      </c>
      <c r="B51" s="141" t="s">
        <v>11</v>
      </c>
      <c r="C51" s="141" t="s">
        <v>225</v>
      </c>
      <c r="D51" s="133" t="s">
        <v>256</v>
      </c>
      <c r="E51" s="237" t="s">
        <v>88</v>
      </c>
      <c r="F51" s="228">
        <f>F33</f>
        <v>229.4</v>
      </c>
      <c r="G51" s="166">
        <v>35.22</v>
      </c>
      <c r="H51" s="172">
        <f t="shared" si="29"/>
        <v>45.45</v>
      </c>
      <c r="I51" s="166">
        <f t="shared" ref="I51" si="38">TRUNC(F51*G51,2)</f>
        <v>8079.46</v>
      </c>
      <c r="J51" s="172">
        <f t="shared" ref="J51" si="39">TRUNC(F51*H51,2)</f>
        <v>10426.23</v>
      </c>
      <c r="K51" s="134"/>
      <c r="L51" s="13"/>
      <c r="M51" s="13"/>
      <c r="N51" s="13"/>
    </row>
    <row r="52" spans="1:14">
      <c r="A52" s="163" t="s">
        <v>167</v>
      </c>
      <c r="B52" s="140"/>
      <c r="C52" s="127"/>
      <c r="D52" s="128" t="s">
        <v>111</v>
      </c>
      <c r="E52" s="129"/>
      <c r="F52" s="129"/>
      <c r="G52" s="129"/>
      <c r="H52" s="130"/>
      <c r="I52" s="129"/>
      <c r="J52" s="170">
        <f>SUM(J53:J56)</f>
        <v>8138.13</v>
      </c>
      <c r="K52" s="131"/>
      <c r="L52" s="13"/>
      <c r="M52" s="13"/>
      <c r="N52" s="13"/>
    </row>
    <row r="53" spans="1:14">
      <c r="A53" s="161" t="s">
        <v>226</v>
      </c>
      <c r="B53" s="171" t="s">
        <v>11</v>
      </c>
      <c r="C53" s="132">
        <v>130507</v>
      </c>
      <c r="D53" s="164" t="s">
        <v>223</v>
      </c>
      <c r="E53" s="156" t="s">
        <v>88</v>
      </c>
      <c r="F53" s="160">
        <v>28.9</v>
      </c>
      <c r="G53" s="166">
        <v>57.88</v>
      </c>
      <c r="H53" s="172">
        <f>G53*(1+$C$79)</f>
        <v>74.7</v>
      </c>
      <c r="I53" s="166">
        <f t="shared" ref="I53" si="40">TRUNC(F53*G53,2)</f>
        <v>1672.73</v>
      </c>
      <c r="J53" s="172">
        <f t="shared" ref="J53" si="41">TRUNC(F53*H53,2)</f>
        <v>2158.83</v>
      </c>
      <c r="K53" s="134"/>
      <c r="L53" s="13"/>
      <c r="M53" s="13"/>
      <c r="N53" s="13"/>
    </row>
    <row r="54" spans="1:14">
      <c r="A54" s="161" t="s">
        <v>227</v>
      </c>
      <c r="B54" s="165" t="s">
        <v>11</v>
      </c>
      <c r="C54" s="165" t="s">
        <v>146</v>
      </c>
      <c r="D54" s="175" t="s">
        <v>147</v>
      </c>
      <c r="E54" s="151" t="s">
        <v>88</v>
      </c>
      <c r="F54" s="152">
        <f>F53</f>
        <v>28.9</v>
      </c>
      <c r="G54" s="166">
        <v>45.85</v>
      </c>
      <c r="H54" s="172">
        <f>G54*(1+$C$79)</f>
        <v>59.17</v>
      </c>
      <c r="I54" s="166">
        <f t="shared" ref="I54" si="42">TRUNC(F54*G54,2)</f>
        <v>1325.06</v>
      </c>
      <c r="J54" s="172">
        <f t="shared" ref="J54" si="43">TRUNC(F54*H54,2)</f>
        <v>1710.01</v>
      </c>
      <c r="K54" s="124"/>
      <c r="L54" s="13"/>
      <c r="M54" s="13"/>
      <c r="N54" s="13"/>
    </row>
    <row r="55" spans="1:14" ht="25.5">
      <c r="A55" s="161" t="s">
        <v>228</v>
      </c>
      <c r="B55" s="165" t="s">
        <v>13</v>
      </c>
      <c r="C55" s="165" t="s">
        <v>247</v>
      </c>
      <c r="D55" s="175" t="s">
        <v>248</v>
      </c>
      <c r="E55" s="151" t="s">
        <v>14</v>
      </c>
      <c r="F55" s="152">
        <f>151.9*0.05</f>
        <v>7.6</v>
      </c>
      <c r="G55" s="166">
        <v>137.63</v>
      </c>
      <c r="H55" s="172">
        <f>G55*(1+$C$79)</f>
        <v>177.63</v>
      </c>
      <c r="I55" s="166">
        <f t="shared" ref="I55" si="44">TRUNC(F55*G55,2)</f>
        <v>1045.98</v>
      </c>
      <c r="J55" s="172">
        <f t="shared" ref="J55" si="45">TRUNC(F55*H55,2)</f>
        <v>1349.98</v>
      </c>
      <c r="K55" s="124"/>
      <c r="L55" s="13"/>
      <c r="M55" s="13"/>
      <c r="N55" s="13"/>
    </row>
    <row r="56" spans="1:14" ht="25.5">
      <c r="A56" s="161" t="s">
        <v>246</v>
      </c>
      <c r="B56" s="165" t="s">
        <v>11</v>
      </c>
      <c r="C56" s="165" t="s">
        <v>164</v>
      </c>
      <c r="D56" s="175" t="s">
        <v>163</v>
      </c>
      <c r="E56" s="151" t="s">
        <v>88</v>
      </c>
      <c r="F56" s="152">
        <v>22.8</v>
      </c>
      <c r="G56" s="166">
        <v>99.21</v>
      </c>
      <c r="H56" s="172">
        <f>G56*(1+$C$79)</f>
        <v>128.04</v>
      </c>
      <c r="I56" s="166">
        <f t="shared" ref="I56" si="46">TRUNC(F56*G56,2)</f>
        <v>2261.98</v>
      </c>
      <c r="J56" s="172">
        <f t="shared" ref="J56" si="47">TRUNC(F56*H56,2)</f>
        <v>2919.31</v>
      </c>
      <c r="K56" s="124"/>
      <c r="L56" s="13"/>
      <c r="M56" s="13"/>
      <c r="N56" s="13"/>
    </row>
    <row r="57" spans="1:14">
      <c r="A57" s="163" t="s">
        <v>229</v>
      </c>
      <c r="B57" s="140"/>
      <c r="C57" s="127"/>
      <c r="D57" s="128" t="s">
        <v>100</v>
      </c>
      <c r="E57" s="129"/>
      <c r="F57" s="129"/>
      <c r="G57" s="129"/>
      <c r="H57" s="130"/>
      <c r="I57" s="129"/>
      <c r="J57" s="170">
        <f>SUM(J58:J58)</f>
        <v>1741.12</v>
      </c>
      <c r="K57" s="131"/>
      <c r="L57" s="13"/>
      <c r="M57" s="13"/>
      <c r="N57" s="13"/>
    </row>
    <row r="58" spans="1:14" ht="38.25">
      <c r="A58" s="161" t="s">
        <v>230</v>
      </c>
      <c r="B58" s="171" t="s">
        <v>13</v>
      </c>
      <c r="C58" s="132">
        <v>100684</v>
      </c>
      <c r="D58" s="158" t="s">
        <v>149</v>
      </c>
      <c r="E58" s="156" t="s">
        <v>89</v>
      </c>
      <c r="F58" s="160">
        <v>2</v>
      </c>
      <c r="G58" s="166">
        <v>674.54</v>
      </c>
      <c r="H58" s="172">
        <f>G58*(1+$C$79)</f>
        <v>870.56</v>
      </c>
      <c r="I58" s="166">
        <f t="shared" ref="I58" si="48">TRUNC(F58*G58,2)</f>
        <v>1349.08</v>
      </c>
      <c r="J58" s="172">
        <f t="shared" ref="J58" si="49">TRUNC(F58*H58,2)</f>
        <v>1741.12</v>
      </c>
      <c r="K58" s="124"/>
      <c r="L58" s="13"/>
      <c r="M58" s="13"/>
      <c r="N58" s="13"/>
    </row>
    <row r="59" spans="1:14">
      <c r="A59" s="163" t="s">
        <v>231</v>
      </c>
      <c r="B59" s="140"/>
      <c r="C59" s="127"/>
      <c r="D59" s="128" t="s">
        <v>173</v>
      </c>
      <c r="E59" s="129"/>
      <c r="F59" s="129"/>
      <c r="G59" s="129"/>
      <c r="H59" s="130"/>
      <c r="I59" s="129"/>
      <c r="J59" s="170">
        <f>SUM(J60:J69)</f>
        <v>4057.22</v>
      </c>
      <c r="K59" s="131"/>
      <c r="L59" s="13"/>
      <c r="M59" s="13"/>
      <c r="N59" s="13"/>
    </row>
    <row r="60" spans="1:14">
      <c r="A60" s="161" t="s">
        <v>232</v>
      </c>
      <c r="B60" s="165" t="s">
        <v>11</v>
      </c>
      <c r="C60" s="165" t="s">
        <v>233</v>
      </c>
      <c r="D60" s="167" t="s">
        <v>234</v>
      </c>
      <c r="E60" s="147" t="s">
        <v>89</v>
      </c>
      <c r="F60" s="148">
        <v>1</v>
      </c>
      <c r="G60" s="166">
        <v>94.41</v>
      </c>
      <c r="H60" s="172">
        <f t="shared" ref="H60:H69" si="50">G60*(1+$C$79)</f>
        <v>121.85</v>
      </c>
      <c r="I60" s="166">
        <f t="shared" ref="I60" si="51">TRUNC(F60*G60,2)</f>
        <v>94.41</v>
      </c>
      <c r="J60" s="172">
        <f t="shared" ref="J60" si="52">TRUNC(F60*H60,2)</f>
        <v>121.85</v>
      </c>
      <c r="K60" s="124"/>
      <c r="L60" s="13"/>
      <c r="M60" s="13"/>
      <c r="N60" s="13"/>
    </row>
    <row r="61" spans="1:14">
      <c r="A61" s="161" t="s">
        <v>235</v>
      </c>
      <c r="B61" s="165" t="s">
        <v>11</v>
      </c>
      <c r="C61" s="165" t="s">
        <v>156</v>
      </c>
      <c r="D61" s="145" t="s">
        <v>155</v>
      </c>
      <c r="E61" s="147" t="s">
        <v>89</v>
      </c>
      <c r="F61" s="148">
        <v>2</v>
      </c>
      <c r="G61" s="166">
        <v>65.98</v>
      </c>
      <c r="H61" s="172">
        <f t="shared" si="50"/>
        <v>85.15</v>
      </c>
      <c r="I61" s="166">
        <f t="shared" ref="I61" si="53">TRUNC(F61*G61,2)</f>
        <v>131.96</v>
      </c>
      <c r="J61" s="172">
        <f t="shared" ref="J61" si="54">TRUNC(F61*H61,2)</f>
        <v>170.3</v>
      </c>
      <c r="K61" s="124"/>
      <c r="L61" s="13"/>
      <c r="M61" s="13"/>
      <c r="N61" s="13"/>
    </row>
    <row r="62" spans="1:14">
      <c r="A62" s="161" t="s">
        <v>236</v>
      </c>
      <c r="B62" s="165" t="s">
        <v>11</v>
      </c>
      <c r="C62" s="165" t="s">
        <v>154</v>
      </c>
      <c r="D62" s="145" t="s">
        <v>153</v>
      </c>
      <c r="E62" s="147" t="s">
        <v>89</v>
      </c>
      <c r="F62" s="148">
        <v>3</v>
      </c>
      <c r="G62" s="166">
        <v>20.55</v>
      </c>
      <c r="H62" s="172">
        <f t="shared" si="50"/>
        <v>26.52</v>
      </c>
      <c r="I62" s="166">
        <f t="shared" ref="I62:I63" si="55">TRUNC(F62*G62,2)</f>
        <v>61.65</v>
      </c>
      <c r="J62" s="172">
        <f t="shared" ref="J62:J63" si="56">TRUNC(F62*H62,2)</f>
        <v>79.56</v>
      </c>
      <c r="K62" s="124"/>
      <c r="L62" s="13"/>
      <c r="M62" s="13"/>
      <c r="N62" s="13"/>
    </row>
    <row r="63" spans="1:14">
      <c r="A63" s="161" t="s">
        <v>237</v>
      </c>
      <c r="B63" s="165" t="s">
        <v>11</v>
      </c>
      <c r="C63" s="165" t="s">
        <v>250</v>
      </c>
      <c r="D63" s="145" t="s">
        <v>249</v>
      </c>
      <c r="E63" s="147" t="s">
        <v>89</v>
      </c>
      <c r="F63" s="148">
        <v>1</v>
      </c>
      <c r="G63" s="166">
        <v>101.71</v>
      </c>
      <c r="H63" s="172">
        <f t="shared" si="50"/>
        <v>131.27000000000001</v>
      </c>
      <c r="I63" s="166">
        <f t="shared" si="55"/>
        <v>101.71</v>
      </c>
      <c r="J63" s="172">
        <f t="shared" si="56"/>
        <v>131.27000000000001</v>
      </c>
      <c r="K63" s="124"/>
      <c r="L63" s="13"/>
      <c r="M63" s="13"/>
      <c r="N63" s="13"/>
    </row>
    <row r="64" spans="1:14" ht="38.25">
      <c r="A64" s="161" t="s">
        <v>238</v>
      </c>
      <c r="B64" s="165" t="s">
        <v>13</v>
      </c>
      <c r="C64" s="165" t="s">
        <v>158</v>
      </c>
      <c r="D64" s="145" t="s">
        <v>157</v>
      </c>
      <c r="E64" s="147" t="s">
        <v>89</v>
      </c>
      <c r="F64" s="148">
        <v>7</v>
      </c>
      <c r="G64" s="166">
        <v>140.15</v>
      </c>
      <c r="H64" s="172">
        <f t="shared" si="50"/>
        <v>180.88</v>
      </c>
      <c r="I64" s="166">
        <f t="shared" ref="I64" si="57">TRUNC(F64*G64,2)</f>
        <v>981.05</v>
      </c>
      <c r="J64" s="172">
        <f t="shared" ref="J64" si="58">TRUNC(F64*H64,2)</f>
        <v>1266.1600000000001</v>
      </c>
      <c r="K64" s="124"/>
      <c r="L64" s="13"/>
      <c r="M64" s="13"/>
      <c r="N64" s="13"/>
    </row>
    <row r="65" spans="1:14" ht="38.25">
      <c r="A65" s="161" t="s">
        <v>240</v>
      </c>
      <c r="B65" s="165" t="s">
        <v>13</v>
      </c>
      <c r="C65" s="165" t="s">
        <v>160</v>
      </c>
      <c r="D65" s="145" t="s">
        <v>159</v>
      </c>
      <c r="E65" s="147" t="s">
        <v>89</v>
      </c>
      <c r="F65" s="148">
        <v>7</v>
      </c>
      <c r="G65" s="166">
        <v>148.44</v>
      </c>
      <c r="H65" s="172">
        <f t="shared" si="50"/>
        <v>191.58</v>
      </c>
      <c r="I65" s="166">
        <f t="shared" ref="I65:I66" si="59">TRUNC(F65*G65,2)</f>
        <v>1039.08</v>
      </c>
      <c r="J65" s="172">
        <f t="shared" ref="J65:J66" si="60">TRUNC(F65*H65,2)</f>
        <v>1341.06</v>
      </c>
      <c r="K65" s="124"/>
      <c r="L65" s="13"/>
      <c r="M65" s="13"/>
      <c r="N65" s="13"/>
    </row>
    <row r="66" spans="1:14" ht="38.25">
      <c r="A66" s="161" t="s">
        <v>241</v>
      </c>
      <c r="B66" s="165" t="s">
        <v>13</v>
      </c>
      <c r="C66" s="165" t="s">
        <v>162</v>
      </c>
      <c r="D66" s="145" t="s">
        <v>161</v>
      </c>
      <c r="E66" s="147" t="s">
        <v>89</v>
      </c>
      <c r="F66" s="148">
        <v>3</v>
      </c>
      <c r="G66" s="166">
        <v>150.58000000000001</v>
      </c>
      <c r="H66" s="172">
        <f t="shared" si="50"/>
        <v>194.34</v>
      </c>
      <c r="I66" s="166">
        <f t="shared" si="59"/>
        <v>451.74</v>
      </c>
      <c r="J66" s="172">
        <f t="shared" si="60"/>
        <v>583.02</v>
      </c>
      <c r="K66" s="124"/>
      <c r="L66" s="13"/>
      <c r="M66" s="13"/>
      <c r="N66" s="13"/>
    </row>
    <row r="67" spans="1:14" ht="25.5">
      <c r="A67" s="161" t="s">
        <v>242</v>
      </c>
      <c r="B67" s="165" t="s">
        <v>13</v>
      </c>
      <c r="C67" s="165" t="s">
        <v>168</v>
      </c>
      <c r="D67" s="145" t="s">
        <v>252</v>
      </c>
      <c r="E67" s="147" t="s">
        <v>89</v>
      </c>
      <c r="F67" s="148">
        <v>2</v>
      </c>
      <c r="G67" s="166">
        <v>34.299999999999997</v>
      </c>
      <c r="H67" s="172">
        <f t="shared" si="50"/>
        <v>44.27</v>
      </c>
      <c r="I67" s="166">
        <f t="shared" ref="I67" si="61">TRUNC(F67*G67,2)</f>
        <v>68.599999999999994</v>
      </c>
      <c r="J67" s="172">
        <f t="shared" ref="J67" si="62">TRUNC(F67*H67,2)</f>
        <v>88.54</v>
      </c>
      <c r="K67" s="124"/>
      <c r="L67" s="13"/>
      <c r="M67" s="13"/>
      <c r="N67" s="13"/>
    </row>
    <row r="68" spans="1:14">
      <c r="A68" s="161" t="s">
        <v>243</v>
      </c>
      <c r="B68" s="165" t="s">
        <v>11</v>
      </c>
      <c r="C68" s="165" t="s">
        <v>254</v>
      </c>
      <c r="D68" s="145" t="s">
        <v>253</v>
      </c>
      <c r="E68" s="147" t="s">
        <v>89</v>
      </c>
      <c r="F68" s="148">
        <v>1</v>
      </c>
      <c r="G68" s="166">
        <v>76.23</v>
      </c>
      <c r="H68" s="172">
        <f t="shared" si="50"/>
        <v>98.38</v>
      </c>
      <c r="I68" s="166">
        <f t="shared" ref="I68:I69" si="63">TRUNC(F68*G68,2)</f>
        <v>76.23</v>
      </c>
      <c r="J68" s="172">
        <f t="shared" ref="J68:J69" si="64">TRUNC(F68*H68,2)</f>
        <v>98.38</v>
      </c>
      <c r="K68" s="124"/>
      <c r="L68" s="13"/>
      <c r="M68" s="13"/>
      <c r="N68" s="13"/>
    </row>
    <row r="69" spans="1:14" ht="25.5">
      <c r="A69" s="161" t="s">
        <v>251</v>
      </c>
      <c r="B69" s="165" t="s">
        <v>13</v>
      </c>
      <c r="C69" s="165" t="s">
        <v>168</v>
      </c>
      <c r="D69" s="145" t="s">
        <v>255</v>
      </c>
      <c r="E69" s="147" t="s">
        <v>89</v>
      </c>
      <c r="F69" s="148">
        <v>4</v>
      </c>
      <c r="G69" s="166">
        <v>34.299999999999997</v>
      </c>
      <c r="H69" s="172">
        <f t="shared" si="50"/>
        <v>44.27</v>
      </c>
      <c r="I69" s="166">
        <f t="shared" si="63"/>
        <v>137.19999999999999</v>
      </c>
      <c r="J69" s="172">
        <f t="shared" si="64"/>
        <v>177.08</v>
      </c>
      <c r="K69" s="124"/>
      <c r="L69" s="13"/>
      <c r="M69" s="13"/>
      <c r="N69" s="13"/>
    </row>
    <row r="70" spans="1:14">
      <c r="A70" s="163" t="s">
        <v>239</v>
      </c>
      <c r="B70" s="140"/>
      <c r="C70" s="127"/>
      <c r="D70" s="128" t="s">
        <v>99</v>
      </c>
      <c r="E70" s="129"/>
      <c r="F70" s="129"/>
      <c r="G70" s="129"/>
      <c r="H70" s="130"/>
      <c r="I70" s="129"/>
      <c r="J70" s="170">
        <f>SUM(J71:J71)</f>
        <v>258.95999999999998</v>
      </c>
      <c r="K70" s="131"/>
      <c r="L70" s="13"/>
      <c r="M70" s="13"/>
      <c r="N70" s="13"/>
    </row>
    <row r="71" spans="1:14" ht="25.5">
      <c r="A71" s="161" t="s">
        <v>244</v>
      </c>
      <c r="B71" s="165" t="s">
        <v>11</v>
      </c>
      <c r="C71" s="165" t="s">
        <v>130</v>
      </c>
      <c r="D71" s="145" t="s">
        <v>165</v>
      </c>
      <c r="E71" s="147" t="s">
        <v>89</v>
      </c>
      <c r="F71" s="148">
        <v>1</v>
      </c>
      <c r="G71" s="166">
        <v>200.65</v>
      </c>
      <c r="H71" s="172">
        <f>G71*(1+$C$79)</f>
        <v>258.95999999999998</v>
      </c>
      <c r="I71" s="166">
        <f t="shared" ref="I71" si="65">TRUNC(F71*G71,2)</f>
        <v>200.65</v>
      </c>
      <c r="J71" s="172">
        <f t="shared" ref="J71" si="66">TRUNC(F71*H71,2)</f>
        <v>258.95999999999998</v>
      </c>
      <c r="K71" s="124"/>
      <c r="L71" s="13"/>
      <c r="M71" s="13"/>
      <c r="N71" s="13"/>
    </row>
    <row r="72" spans="1:14">
      <c r="A72" s="163" t="s">
        <v>174</v>
      </c>
      <c r="B72" s="140"/>
      <c r="C72" s="127"/>
      <c r="D72" s="128" t="s">
        <v>15</v>
      </c>
      <c r="E72" s="129"/>
      <c r="F72" s="129"/>
      <c r="G72" s="129"/>
      <c r="H72" s="130"/>
      <c r="I72" s="129"/>
      <c r="J72" s="170">
        <f>SUM(J73:J73)</f>
        <v>239</v>
      </c>
      <c r="K72" s="131"/>
      <c r="L72" s="13"/>
      <c r="M72" s="13"/>
      <c r="N72" s="13"/>
    </row>
    <row r="73" spans="1:14">
      <c r="A73" s="161" t="s">
        <v>245</v>
      </c>
      <c r="B73" s="165" t="s">
        <v>11</v>
      </c>
      <c r="C73" s="165" t="s">
        <v>166</v>
      </c>
      <c r="D73" s="180" t="s">
        <v>101</v>
      </c>
      <c r="E73" s="147" t="s">
        <v>88</v>
      </c>
      <c r="F73" s="148">
        <f>F53</f>
        <v>28.9</v>
      </c>
      <c r="G73" s="166">
        <v>6.41</v>
      </c>
      <c r="H73" s="172">
        <f>G73*(1+$C$79)</f>
        <v>8.27</v>
      </c>
      <c r="I73" s="166">
        <f t="shared" ref="I73" si="67">TRUNC(F73*G73,2)</f>
        <v>185.24</v>
      </c>
      <c r="J73" s="172">
        <f t="shared" ref="J73" si="68">TRUNC(F73*H73,2)</f>
        <v>239</v>
      </c>
      <c r="K73" s="124"/>
      <c r="L73" s="13"/>
      <c r="M73" s="13"/>
      <c r="N73" s="13"/>
    </row>
    <row r="74" spans="1:14">
      <c r="A74" s="119"/>
      <c r="B74" s="119"/>
      <c r="C74" s="119"/>
      <c r="D74" s="120"/>
      <c r="E74" s="120"/>
      <c r="F74" s="121"/>
      <c r="G74" s="122"/>
      <c r="H74" s="123"/>
      <c r="I74" s="122"/>
      <c r="J74" s="123"/>
      <c r="K74" s="124"/>
      <c r="L74" s="13"/>
      <c r="M74" s="13"/>
      <c r="N74" s="13"/>
    </row>
    <row r="75" spans="1:14" ht="15" customHeight="1">
      <c r="A75" s="241" t="s">
        <v>16</v>
      </c>
      <c r="B75" s="242"/>
      <c r="C75" s="242"/>
      <c r="D75" s="242"/>
      <c r="E75" s="242"/>
      <c r="F75" s="242"/>
      <c r="G75" s="242"/>
      <c r="H75" s="242"/>
      <c r="I75" s="242"/>
      <c r="J75" s="243"/>
      <c r="K75" s="136">
        <f>J13+J17+J30+J36+J40+J52+J57+J59+J70+J72</f>
        <v>182420.25</v>
      </c>
      <c r="L75" s="25"/>
      <c r="M75" s="28"/>
      <c r="N75" s="28"/>
    </row>
    <row r="78" spans="1:14">
      <c r="D78" s="199" t="s">
        <v>176</v>
      </c>
      <c r="H78" s="200"/>
    </row>
    <row r="79" spans="1:14" s="26" customFormat="1">
      <c r="A79" s="196" t="s">
        <v>17</v>
      </c>
      <c r="B79" s="142"/>
      <c r="C79" s="30">
        <f>'[1]BDI PREDIAL'!D24</f>
        <v>0.29060000000000002</v>
      </c>
      <c r="D79" s="197" t="s">
        <v>185</v>
      </c>
      <c r="E79" s="32"/>
      <c r="F79" s="33"/>
      <c r="G79" s="34"/>
      <c r="H79" s="35"/>
      <c r="I79" s="34"/>
      <c r="J79" s="35"/>
      <c r="K79" s="36"/>
      <c r="L79" s="25"/>
      <c r="M79" s="28"/>
      <c r="N79" s="28"/>
    </row>
    <row r="80" spans="1:14">
      <c r="A80" s="196" t="s">
        <v>18</v>
      </c>
      <c r="C80" s="30">
        <f>'[1]BDI PREDIAL'!D46</f>
        <v>0.1527</v>
      </c>
      <c r="D80" s="198" t="s">
        <v>177</v>
      </c>
      <c r="E80" s="32"/>
      <c r="F80" s="33"/>
      <c r="G80" s="34"/>
      <c r="H80" s="35"/>
      <c r="I80" s="34"/>
      <c r="J80" s="35"/>
      <c r="K80" s="36"/>
      <c r="L80" s="25"/>
      <c r="M80" s="28"/>
      <c r="N80" s="28"/>
    </row>
    <row r="81" spans="1:14">
      <c r="A81" s="179" t="s">
        <v>268</v>
      </c>
      <c r="C81" s="37"/>
      <c r="D81" s="31"/>
      <c r="E81" s="32"/>
      <c r="F81" s="33"/>
      <c r="G81" s="34"/>
      <c r="H81" s="35"/>
      <c r="I81" s="34"/>
      <c r="J81" s="35"/>
      <c r="K81" s="36"/>
      <c r="L81" s="25"/>
      <c r="M81" s="28"/>
      <c r="N81" s="28"/>
    </row>
    <row r="82" spans="1:14" ht="15">
      <c r="A82" s="179" t="s">
        <v>183</v>
      </c>
      <c r="B82" s="143"/>
      <c r="C82" s="37"/>
      <c r="D82" s="31"/>
      <c r="E82" s="32"/>
      <c r="F82" s="33"/>
      <c r="G82" s="34"/>
      <c r="H82" s="35"/>
      <c r="I82" s="34"/>
      <c r="J82" s="35"/>
      <c r="K82" s="36"/>
      <c r="L82" s="25"/>
      <c r="M82" s="117"/>
      <c r="N82" s="28"/>
    </row>
    <row r="83" spans="1:14" ht="15">
      <c r="B83" s="143"/>
      <c r="C83" s="37"/>
      <c r="D83" s="31"/>
      <c r="E83" s="32"/>
      <c r="F83" s="33"/>
      <c r="G83" s="34"/>
      <c r="H83" s="35"/>
      <c r="I83" s="34"/>
      <c r="J83" s="35"/>
      <c r="K83" s="36"/>
      <c r="L83" s="25"/>
      <c r="M83" s="117"/>
      <c r="N83" s="28"/>
    </row>
    <row r="84" spans="1:14">
      <c r="B84" s="143"/>
      <c r="C84" s="37"/>
      <c r="D84" s="31"/>
      <c r="E84" s="32"/>
      <c r="F84" s="33"/>
      <c r="G84" s="34"/>
      <c r="H84" s="35"/>
      <c r="I84" s="34"/>
      <c r="J84" s="35"/>
      <c r="K84" s="36"/>
      <c r="L84" s="25"/>
      <c r="M84" s="28"/>
      <c r="N84" s="28"/>
    </row>
    <row r="85" spans="1:14">
      <c r="B85" s="143"/>
      <c r="C85" s="37"/>
      <c r="D85" s="31"/>
      <c r="E85" s="32"/>
      <c r="F85" s="33"/>
      <c r="G85" s="34"/>
      <c r="H85" s="35"/>
      <c r="I85" s="34"/>
      <c r="J85" s="35"/>
      <c r="K85" s="36"/>
      <c r="L85" s="25"/>
      <c r="M85" s="28"/>
      <c r="N85" s="28"/>
    </row>
    <row r="86" spans="1:14">
      <c r="B86" s="144"/>
      <c r="C86" s="38"/>
      <c r="D86" s="118"/>
      <c r="E86" s="39"/>
      <c r="F86" s="40"/>
      <c r="G86" s="40"/>
      <c r="H86" s="35"/>
      <c r="I86" s="40"/>
      <c r="J86" s="41"/>
      <c r="K86" s="42"/>
      <c r="L86" s="25"/>
      <c r="M86" s="28"/>
      <c r="N86" s="28"/>
    </row>
  </sheetData>
  <mergeCells count="2">
    <mergeCell ref="A11:K11"/>
    <mergeCell ref="A75:J75"/>
  </mergeCells>
  <phoneticPr fontId="24" type="noConversion"/>
  <printOptions horizontalCentered="1"/>
  <pageMargins left="0.59055118110236227" right="0.59055118110236227" top="0.78740157480314965" bottom="0.78740157480314965" header="0.51181102362204722" footer="0.51181102362204722"/>
  <pageSetup paperSize="9" scale="56" firstPageNumber="0" fitToHeight="0" orientation="portrait" r:id="rId1"/>
  <headerFooter>
    <oddHeader>&amp;C&amp;G
UNIVERSIDADE FEDERAL DO OESTE DO PARÁ
SUPERINTENDÊNCIA DE INFRAESTRUTURA
DIRETORIA DE OBRAS E PROJETOS</oddHeader>
    <oddFooter>&amp;C
Unidade Tapajós - Rua Vera Paz, s/n Bairro Salé | CEP 68040-255
Diretoria de Obras e Projetos/Sinfra, sala 76</oddFooter>
  </headerFooter>
  <rowBreaks count="1" manualBreakCount="1">
    <brk id="58" max="10" man="1"/>
  </rowBreaks>
  <ignoredErrors>
    <ignoredError sqref="C13 C18:C20 C73:C74 C23 C45:C48 C36:C37 C42 C56:C58 C64:C67 C54 C70:C71" numberStoredAsText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MI49"/>
  <sheetViews>
    <sheetView showGridLines="0" showWhiteSpace="0" view="pageBreakPreview" zoomScaleNormal="120" zoomScaleSheetLayoutView="100" zoomScalePageLayoutView="70" workbookViewId="0">
      <selection activeCell="F30" sqref="F30"/>
    </sheetView>
  </sheetViews>
  <sheetFormatPr defaultRowHeight="12.75"/>
  <cols>
    <col min="1" max="1" width="12.7109375" style="15" customWidth="1"/>
    <col min="2" max="2" width="52.5703125" style="12" customWidth="1"/>
    <col min="3" max="3" width="9.28515625" style="15" bestFit="1" customWidth="1"/>
    <col min="4" max="4" width="9.85546875" style="15" customWidth="1"/>
    <col min="5" max="5" width="21.140625" style="50" bestFit="1" customWidth="1"/>
    <col min="6" max="6" width="13.28515625" style="12" bestFit="1" customWidth="1"/>
    <col min="7" max="7" width="9.140625" style="99"/>
    <col min="8" max="1023" width="9.140625" style="12"/>
    <col min="1024" max="16384" width="9.140625" style="13"/>
  </cols>
  <sheetData>
    <row r="1" spans="1:1023">
      <c r="G1" s="51"/>
    </row>
    <row r="2" spans="1:1023">
      <c r="G2" s="51"/>
    </row>
    <row r="3" spans="1:1023">
      <c r="G3" s="51"/>
    </row>
    <row r="4" spans="1:1023">
      <c r="G4" s="51"/>
    </row>
    <row r="5" spans="1:1023" ht="34.5" customHeight="1">
      <c r="A5" s="247" t="s">
        <v>186</v>
      </c>
      <c r="B5" s="247"/>
      <c r="C5" s="247"/>
      <c r="D5" s="247"/>
      <c r="E5" s="247"/>
      <c r="F5" s="247"/>
      <c r="G5" s="51"/>
    </row>
    <row r="6" spans="1:1023" ht="15">
      <c r="A6" s="181" t="s">
        <v>188</v>
      </c>
      <c r="B6" s="224" t="s">
        <v>187</v>
      </c>
      <c r="G6" s="51"/>
    </row>
    <row r="7" spans="1:1023" ht="15">
      <c r="A7" s="181" t="s">
        <v>184</v>
      </c>
      <c r="B7" s="202"/>
      <c r="G7" s="51"/>
    </row>
    <row r="8" spans="1:1023">
      <c r="A8" s="244" t="s">
        <v>171</v>
      </c>
      <c r="B8" s="244"/>
      <c r="C8" s="244"/>
      <c r="D8" s="244"/>
      <c r="E8" s="244"/>
      <c r="F8" s="24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3"/>
      <c r="SA8" s="13"/>
      <c r="SB8" s="13"/>
      <c r="SC8" s="13"/>
      <c r="SD8" s="13"/>
      <c r="SE8" s="13"/>
      <c r="SF8" s="13"/>
      <c r="SG8" s="13"/>
      <c r="SH8" s="13"/>
      <c r="SI8" s="13"/>
      <c r="SJ8" s="13"/>
      <c r="SK8" s="13"/>
      <c r="SL8" s="13"/>
      <c r="SM8" s="13"/>
      <c r="SN8" s="13"/>
      <c r="SO8" s="13"/>
      <c r="SP8" s="13"/>
      <c r="SQ8" s="13"/>
      <c r="SR8" s="13"/>
      <c r="SS8" s="13"/>
      <c r="ST8" s="13"/>
      <c r="SU8" s="13"/>
      <c r="SV8" s="13"/>
      <c r="SW8" s="13"/>
      <c r="SX8" s="13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  <c r="TL8" s="13"/>
      <c r="TM8" s="13"/>
      <c r="TN8" s="13"/>
      <c r="TO8" s="13"/>
      <c r="TP8" s="13"/>
      <c r="TQ8" s="13"/>
      <c r="TR8" s="13"/>
      <c r="TS8" s="13"/>
      <c r="TT8" s="13"/>
      <c r="TU8" s="13"/>
      <c r="TV8" s="13"/>
      <c r="TW8" s="13"/>
      <c r="TX8" s="13"/>
      <c r="TY8" s="13"/>
      <c r="TZ8" s="13"/>
      <c r="UA8" s="13"/>
      <c r="UB8" s="13"/>
      <c r="UC8" s="13"/>
      <c r="UD8" s="13"/>
      <c r="UE8" s="13"/>
      <c r="UF8" s="13"/>
      <c r="UG8" s="13"/>
      <c r="UH8" s="13"/>
      <c r="UI8" s="13"/>
      <c r="UJ8" s="13"/>
      <c r="UK8" s="13"/>
      <c r="UL8" s="13"/>
      <c r="UM8" s="13"/>
      <c r="UN8" s="13"/>
      <c r="UO8" s="13"/>
      <c r="UP8" s="13"/>
      <c r="UQ8" s="13"/>
      <c r="UR8" s="13"/>
      <c r="US8" s="13"/>
      <c r="UT8" s="13"/>
      <c r="UU8" s="13"/>
      <c r="UV8" s="13"/>
      <c r="UW8" s="13"/>
      <c r="UX8" s="13"/>
      <c r="UY8" s="13"/>
      <c r="UZ8" s="13"/>
      <c r="VA8" s="13"/>
      <c r="VB8" s="13"/>
      <c r="VC8" s="13"/>
      <c r="VD8" s="13"/>
      <c r="VE8" s="13"/>
      <c r="VF8" s="13"/>
      <c r="VG8" s="13"/>
      <c r="VH8" s="13"/>
      <c r="VI8" s="13"/>
      <c r="VJ8" s="13"/>
      <c r="VK8" s="13"/>
      <c r="VL8" s="13"/>
      <c r="VM8" s="13"/>
      <c r="VN8" s="13"/>
      <c r="VO8" s="13"/>
      <c r="VP8" s="13"/>
      <c r="VQ8" s="13"/>
      <c r="VR8" s="13"/>
      <c r="VS8" s="13"/>
      <c r="VT8" s="13"/>
      <c r="VU8" s="13"/>
      <c r="VV8" s="13"/>
      <c r="VW8" s="13"/>
      <c r="VX8" s="13"/>
      <c r="VY8" s="13"/>
      <c r="VZ8" s="13"/>
      <c r="WA8" s="13"/>
      <c r="WB8" s="13"/>
      <c r="WC8" s="13"/>
      <c r="WD8" s="13"/>
      <c r="WE8" s="13"/>
      <c r="WF8" s="13"/>
      <c r="WG8" s="13"/>
      <c r="WH8" s="13"/>
      <c r="WI8" s="13"/>
      <c r="WJ8" s="13"/>
      <c r="WK8" s="13"/>
      <c r="WL8" s="13"/>
      <c r="WM8" s="13"/>
      <c r="WN8" s="13"/>
      <c r="WO8" s="13"/>
      <c r="WP8" s="13"/>
      <c r="WQ8" s="13"/>
      <c r="WR8" s="13"/>
      <c r="WS8" s="13"/>
      <c r="WT8" s="13"/>
      <c r="WU8" s="13"/>
      <c r="WV8" s="13"/>
      <c r="WW8" s="13"/>
      <c r="WX8" s="13"/>
      <c r="WY8" s="13"/>
      <c r="WZ8" s="13"/>
      <c r="XA8" s="13"/>
      <c r="XB8" s="13"/>
      <c r="XC8" s="13"/>
      <c r="XD8" s="13"/>
      <c r="XE8" s="13"/>
      <c r="XF8" s="13"/>
      <c r="XG8" s="13"/>
      <c r="XH8" s="13"/>
      <c r="XI8" s="13"/>
      <c r="XJ8" s="13"/>
      <c r="XK8" s="13"/>
      <c r="XL8" s="13"/>
      <c r="XM8" s="13"/>
      <c r="XN8" s="13"/>
      <c r="XO8" s="13"/>
      <c r="XP8" s="13"/>
      <c r="XQ8" s="13"/>
      <c r="XR8" s="13"/>
      <c r="XS8" s="13"/>
      <c r="XT8" s="13"/>
      <c r="XU8" s="13"/>
      <c r="XV8" s="13"/>
      <c r="XW8" s="13"/>
      <c r="XX8" s="13"/>
      <c r="XY8" s="13"/>
      <c r="XZ8" s="13"/>
      <c r="YA8" s="13"/>
      <c r="YB8" s="13"/>
      <c r="YC8" s="13"/>
      <c r="YD8" s="13"/>
      <c r="YE8" s="13"/>
      <c r="YF8" s="13"/>
      <c r="YG8" s="13"/>
      <c r="YH8" s="13"/>
      <c r="YI8" s="13"/>
      <c r="YJ8" s="13"/>
      <c r="YK8" s="13"/>
      <c r="YL8" s="13"/>
      <c r="YM8" s="13"/>
      <c r="YN8" s="13"/>
      <c r="YO8" s="13"/>
      <c r="YP8" s="13"/>
      <c r="YQ8" s="13"/>
      <c r="YR8" s="13"/>
      <c r="YS8" s="13"/>
      <c r="YT8" s="13"/>
      <c r="YU8" s="13"/>
      <c r="YV8" s="13"/>
      <c r="YW8" s="13"/>
      <c r="YX8" s="13"/>
      <c r="YY8" s="13"/>
      <c r="YZ8" s="13"/>
      <c r="ZA8" s="13"/>
      <c r="ZB8" s="13"/>
      <c r="ZC8" s="13"/>
      <c r="ZD8" s="13"/>
      <c r="ZE8" s="13"/>
      <c r="ZF8" s="13"/>
      <c r="ZG8" s="13"/>
      <c r="ZH8" s="13"/>
      <c r="ZI8" s="13"/>
      <c r="ZJ8" s="13"/>
      <c r="ZK8" s="13"/>
      <c r="ZL8" s="13"/>
      <c r="ZM8" s="13"/>
      <c r="ZN8" s="13"/>
      <c r="ZO8" s="13"/>
      <c r="ZP8" s="13"/>
      <c r="ZQ8" s="13"/>
      <c r="ZR8" s="13"/>
      <c r="ZS8" s="13"/>
      <c r="ZT8" s="13"/>
      <c r="ZU8" s="13"/>
      <c r="ZV8" s="13"/>
      <c r="ZW8" s="13"/>
      <c r="ZX8" s="13"/>
      <c r="ZY8" s="13"/>
      <c r="ZZ8" s="13"/>
      <c r="AAA8" s="13"/>
      <c r="AAB8" s="13"/>
      <c r="AAC8" s="13"/>
      <c r="AAD8" s="13"/>
      <c r="AAE8" s="13"/>
      <c r="AAF8" s="13"/>
      <c r="AAG8" s="13"/>
      <c r="AAH8" s="13"/>
      <c r="AAI8" s="13"/>
      <c r="AAJ8" s="13"/>
      <c r="AAK8" s="13"/>
      <c r="AAL8" s="13"/>
      <c r="AAM8" s="13"/>
      <c r="AAN8" s="13"/>
      <c r="AAO8" s="13"/>
      <c r="AAP8" s="13"/>
      <c r="AAQ8" s="13"/>
      <c r="AAR8" s="13"/>
      <c r="AAS8" s="13"/>
      <c r="AAT8" s="13"/>
      <c r="AAU8" s="13"/>
      <c r="AAV8" s="13"/>
      <c r="AAW8" s="13"/>
      <c r="AAX8" s="13"/>
      <c r="AAY8" s="13"/>
      <c r="AAZ8" s="13"/>
      <c r="ABA8" s="13"/>
      <c r="ABB8" s="13"/>
      <c r="ABC8" s="13"/>
      <c r="ABD8" s="13"/>
      <c r="ABE8" s="13"/>
      <c r="ABF8" s="13"/>
      <c r="ABG8" s="13"/>
      <c r="ABH8" s="13"/>
      <c r="ABI8" s="13"/>
      <c r="ABJ8" s="13"/>
      <c r="ABK8" s="13"/>
      <c r="ABL8" s="13"/>
      <c r="ABM8" s="13"/>
      <c r="ABN8" s="13"/>
      <c r="ABO8" s="13"/>
      <c r="ABP8" s="13"/>
      <c r="ABQ8" s="13"/>
      <c r="ABR8" s="13"/>
      <c r="ABS8" s="13"/>
      <c r="ABT8" s="13"/>
      <c r="ABU8" s="13"/>
      <c r="ABV8" s="13"/>
      <c r="ABW8" s="13"/>
      <c r="ABX8" s="13"/>
      <c r="ABY8" s="13"/>
      <c r="ABZ8" s="13"/>
      <c r="ACA8" s="13"/>
      <c r="ACB8" s="13"/>
      <c r="ACC8" s="13"/>
      <c r="ACD8" s="13"/>
      <c r="ACE8" s="13"/>
      <c r="ACF8" s="13"/>
      <c r="ACG8" s="13"/>
      <c r="ACH8" s="13"/>
      <c r="ACI8" s="13"/>
      <c r="ACJ8" s="13"/>
      <c r="ACK8" s="13"/>
      <c r="ACL8" s="13"/>
      <c r="ACM8" s="13"/>
      <c r="ACN8" s="13"/>
      <c r="ACO8" s="13"/>
      <c r="ACP8" s="13"/>
      <c r="ACQ8" s="13"/>
      <c r="ACR8" s="13"/>
      <c r="ACS8" s="13"/>
      <c r="ACT8" s="13"/>
      <c r="ACU8" s="13"/>
      <c r="ACV8" s="13"/>
      <c r="ACW8" s="13"/>
      <c r="ACX8" s="13"/>
      <c r="ACY8" s="13"/>
      <c r="ACZ8" s="13"/>
      <c r="ADA8" s="13"/>
      <c r="ADB8" s="13"/>
      <c r="ADC8" s="13"/>
      <c r="ADD8" s="13"/>
      <c r="ADE8" s="13"/>
      <c r="ADF8" s="13"/>
      <c r="ADG8" s="13"/>
      <c r="ADH8" s="13"/>
      <c r="ADI8" s="13"/>
      <c r="ADJ8" s="13"/>
      <c r="ADK8" s="13"/>
      <c r="ADL8" s="13"/>
      <c r="ADM8" s="13"/>
      <c r="ADN8" s="13"/>
      <c r="ADO8" s="13"/>
      <c r="ADP8" s="13"/>
      <c r="ADQ8" s="13"/>
      <c r="ADR8" s="13"/>
      <c r="ADS8" s="13"/>
      <c r="ADT8" s="13"/>
      <c r="ADU8" s="13"/>
      <c r="ADV8" s="13"/>
      <c r="ADW8" s="13"/>
      <c r="ADX8" s="13"/>
      <c r="ADY8" s="13"/>
      <c r="ADZ8" s="13"/>
      <c r="AEA8" s="13"/>
      <c r="AEB8" s="13"/>
      <c r="AEC8" s="13"/>
      <c r="AED8" s="13"/>
      <c r="AEE8" s="13"/>
      <c r="AEF8" s="13"/>
      <c r="AEG8" s="13"/>
      <c r="AEH8" s="13"/>
      <c r="AEI8" s="13"/>
      <c r="AEJ8" s="13"/>
      <c r="AEK8" s="13"/>
      <c r="AEL8" s="13"/>
      <c r="AEM8" s="13"/>
      <c r="AEN8" s="13"/>
      <c r="AEO8" s="13"/>
      <c r="AEP8" s="13"/>
      <c r="AEQ8" s="13"/>
      <c r="AER8" s="13"/>
      <c r="AES8" s="13"/>
      <c r="AET8" s="13"/>
      <c r="AEU8" s="13"/>
      <c r="AEV8" s="13"/>
      <c r="AEW8" s="13"/>
      <c r="AEX8" s="13"/>
      <c r="AEY8" s="13"/>
      <c r="AEZ8" s="13"/>
      <c r="AFA8" s="13"/>
      <c r="AFB8" s="13"/>
      <c r="AFC8" s="13"/>
      <c r="AFD8" s="13"/>
      <c r="AFE8" s="13"/>
      <c r="AFF8" s="13"/>
      <c r="AFG8" s="13"/>
      <c r="AFH8" s="13"/>
      <c r="AFI8" s="13"/>
      <c r="AFJ8" s="13"/>
      <c r="AFK8" s="13"/>
      <c r="AFL8" s="13"/>
      <c r="AFM8" s="13"/>
      <c r="AFN8" s="13"/>
      <c r="AFO8" s="13"/>
      <c r="AFP8" s="13"/>
      <c r="AFQ8" s="13"/>
      <c r="AFR8" s="13"/>
      <c r="AFS8" s="13"/>
      <c r="AFT8" s="13"/>
      <c r="AFU8" s="13"/>
      <c r="AFV8" s="13"/>
      <c r="AFW8" s="13"/>
      <c r="AFX8" s="13"/>
      <c r="AFY8" s="13"/>
      <c r="AFZ8" s="13"/>
      <c r="AGA8" s="13"/>
      <c r="AGB8" s="13"/>
      <c r="AGC8" s="13"/>
      <c r="AGD8" s="13"/>
      <c r="AGE8" s="13"/>
      <c r="AGF8" s="13"/>
      <c r="AGG8" s="13"/>
      <c r="AGH8" s="13"/>
      <c r="AGI8" s="13"/>
      <c r="AGJ8" s="13"/>
      <c r="AGK8" s="13"/>
      <c r="AGL8" s="13"/>
      <c r="AGM8" s="13"/>
      <c r="AGN8" s="13"/>
      <c r="AGO8" s="13"/>
      <c r="AGP8" s="13"/>
      <c r="AGQ8" s="13"/>
      <c r="AGR8" s="13"/>
      <c r="AGS8" s="13"/>
      <c r="AGT8" s="13"/>
      <c r="AGU8" s="13"/>
      <c r="AGV8" s="13"/>
      <c r="AGW8" s="13"/>
      <c r="AGX8" s="13"/>
      <c r="AGY8" s="13"/>
      <c r="AGZ8" s="13"/>
      <c r="AHA8" s="13"/>
      <c r="AHB8" s="13"/>
      <c r="AHC8" s="13"/>
      <c r="AHD8" s="13"/>
      <c r="AHE8" s="13"/>
      <c r="AHF8" s="13"/>
      <c r="AHG8" s="13"/>
      <c r="AHH8" s="13"/>
      <c r="AHI8" s="13"/>
      <c r="AHJ8" s="13"/>
      <c r="AHK8" s="13"/>
      <c r="AHL8" s="13"/>
      <c r="AHM8" s="13"/>
      <c r="AHN8" s="13"/>
      <c r="AHO8" s="13"/>
      <c r="AHP8" s="13"/>
      <c r="AHQ8" s="13"/>
      <c r="AHR8" s="13"/>
      <c r="AHS8" s="13"/>
      <c r="AHT8" s="13"/>
      <c r="AHU8" s="13"/>
      <c r="AHV8" s="13"/>
      <c r="AHW8" s="13"/>
      <c r="AHX8" s="13"/>
      <c r="AHY8" s="13"/>
      <c r="AHZ8" s="13"/>
      <c r="AIA8" s="13"/>
      <c r="AIB8" s="13"/>
      <c r="AIC8" s="13"/>
      <c r="AID8" s="13"/>
      <c r="AIE8" s="13"/>
      <c r="AIF8" s="13"/>
      <c r="AIG8" s="13"/>
      <c r="AIH8" s="13"/>
      <c r="AII8" s="13"/>
      <c r="AIJ8" s="13"/>
      <c r="AIK8" s="13"/>
      <c r="AIL8" s="13"/>
      <c r="AIM8" s="13"/>
      <c r="AIN8" s="13"/>
      <c r="AIO8" s="13"/>
      <c r="AIP8" s="13"/>
      <c r="AIQ8" s="13"/>
      <c r="AIR8" s="13"/>
      <c r="AIS8" s="13"/>
      <c r="AIT8" s="13"/>
      <c r="AIU8" s="13"/>
      <c r="AIV8" s="13"/>
      <c r="AIW8" s="13"/>
      <c r="AIX8" s="13"/>
      <c r="AIY8" s="13"/>
      <c r="AIZ8" s="13"/>
      <c r="AJA8" s="13"/>
      <c r="AJB8" s="13"/>
      <c r="AJC8" s="13"/>
      <c r="AJD8" s="13"/>
      <c r="AJE8" s="13"/>
      <c r="AJF8" s="13"/>
      <c r="AJG8" s="13"/>
      <c r="AJH8" s="13"/>
      <c r="AJI8" s="13"/>
      <c r="AJJ8" s="13"/>
      <c r="AJK8" s="13"/>
      <c r="AJL8" s="13"/>
      <c r="AJM8" s="13"/>
      <c r="AJN8" s="13"/>
      <c r="AJO8" s="13"/>
      <c r="AJP8" s="13"/>
      <c r="AJQ8" s="13"/>
      <c r="AJR8" s="13"/>
      <c r="AJS8" s="13"/>
      <c r="AJT8" s="13"/>
      <c r="AJU8" s="13"/>
      <c r="AJV8" s="13"/>
      <c r="AJW8" s="13"/>
      <c r="AJX8" s="13"/>
      <c r="AJY8" s="13"/>
      <c r="AJZ8" s="13"/>
      <c r="AKA8" s="13"/>
      <c r="AKB8" s="13"/>
      <c r="AKC8" s="13"/>
      <c r="AKD8" s="13"/>
      <c r="AKE8" s="13"/>
      <c r="AKF8" s="13"/>
      <c r="AKG8" s="13"/>
      <c r="AKH8" s="13"/>
      <c r="AKI8" s="13"/>
      <c r="AKJ8" s="13"/>
      <c r="AKK8" s="13"/>
      <c r="AKL8" s="13"/>
      <c r="AKM8" s="13"/>
      <c r="AKN8" s="13"/>
      <c r="AKO8" s="13"/>
      <c r="AKP8" s="13"/>
      <c r="AKQ8" s="13"/>
      <c r="AKR8" s="13"/>
      <c r="AKS8" s="13"/>
      <c r="AKT8" s="13"/>
      <c r="AKU8" s="13"/>
      <c r="AKV8" s="13"/>
      <c r="AKW8" s="13"/>
      <c r="AKX8" s="13"/>
      <c r="AKY8" s="13"/>
      <c r="AKZ8" s="13"/>
      <c r="ALA8" s="13"/>
      <c r="ALB8" s="13"/>
      <c r="ALC8" s="13"/>
      <c r="ALD8" s="13"/>
      <c r="ALE8" s="13"/>
      <c r="ALF8" s="13"/>
      <c r="ALG8" s="13"/>
      <c r="ALH8" s="13"/>
      <c r="ALI8" s="13"/>
      <c r="ALJ8" s="13"/>
      <c r="ALK8" s="13"/>
      <c r="ALL8" s="13"/>
      <c r="ALM8" s="13"/>
      <c r="ALN8" s="13"/>
      <c r="ALO8" s="13"/>
      <c r="ALP8" s="13"/>
      <c r="ALQ8" s="13"/>
      <c r="ALR8" s="13"/>
      <c r="ALS8" s="13"/>
      <c r="ALT8" s="13"/>
      <c r="ALU8" s="13"/>
      <c r="ALV8" s="13"/>
      <c r="ALW8" s="13"/>
      <c r="ALX8" s="13"/>
      <c r="ALY8" s="13"/>
      <c r="ALZ8" s="13"/>
      <c r="AMA8" s="13"/>
      <c r="AMB8" s="13"/>
      <c r="AMC8" s="13"/>
      <c r="AMD8" s="13"/>
      <c r="AME8" s="13"/>
      <c r="AMF8" s="13"/>
      <c r="AMG8" s="13"/>
      <c r="AMH8" s="13"/>
    </row>
    <row r="9" spans="1:1023">
      <c r="A9" s="201"/>
      <c r="B9" s="204"/>
      <c r="C9" s="205"/>
      <c r="D9" s="205"/>
      <c r="E9" s="205"/>
      <c r="F9" s="205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3"/>
      <c r="MT9" s="13"/>
      <c r="MU9" s="13"/>
      <c r="MV9" s="13"/>
      <c r="MW9" s="13"/>
      <c r="MX9" s="13"/>
      <c r="MY9" s="13"/>
      <c r="MZ9" s="13"/>
      <c r="NA9" s="13"/>
      <c r="NB9" s="13"/>
      <c r="NC9" s="13"/>
      <c r="ND9" s="13"/>
      <c r="NE9" s="13"/>
      <c r="NF9" s="13"/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3"/>
      <c r="NW9" s="13"/>
      <c r="NX9" s="13"/>
      <c r="NY9" s="13"/>
      <c r="NZ9" s="13"/>
      <c r="OA9" s="13"/>
      <c r="OB9" s="13"/>
      <c r="OC9" s="13"/>
      <c r="OD9" s="13"/>
      <c r="OE9" s="13"/>
      <c r="OF9" s="13"/>
      <c r="OG9" s="13"/>
      <c r="OH9" s="13"/>
      <c r="OI9" s="13"/>
      <c r="OJ9" s="13"/>
      <c r="OK9" s="13"/>
      <c r="OL9" s="13"/>
      <c r="OM9" s="13"/>
      <c r="ON9" s="13"/>
      <c r="OO9" s="13"/>
      <c r="OP9" s="13"/>
      <c r="OQ9" s="13"/>
      <c r="OR9" s="13"/>
      <c r="OS9" s="13"/>
      <c r="OT9" s="13"/>
      <c r="OU9" s="13"/>
      <c r="OV9" s="13"/>
      <c r="OW9" s="13"/>
      <c r="OX9" s="13"/>
      <c r="OY9" s="13"/>
      <c r="OZ9" s="13"/>
      <c r="PA9" s="13"/>
      <c r="PB9" s="13"/>
      <c r="PC9" s="13"/>
      <c r="PD9" s="13"/>
      <c r="PE9" s="13"/>
      <c r="PF9" s="13"/>
      <c r="PG9" s="13"/>
      <c r="PH9" s="13"/>
      <c r="PI9" s="13"/>
      <c r="PJ9" s="13"/>
      <c r="PK9" s="13"/>
      <c r="PL9" s="13"/>
      <c r="PM9" s="13"/>
      <c r="PN9" s="13"/>
      <c r="PO9" s="13"/>
      <c r="PP9" s="13"/>
      <c r="PQ9" s="13"/>
      <c r="PR9" s="13"/>
      <c r="PS9" s="13"/>
      <c r="PT9" s="13"/>
      <c r="PU9" s="13"/>
      <c r="PV9" s="13"/>
      <c r="PW9" s="13"/>
      <c r="PX9" s="13"/>
      <c r="PY9" s="13"/>
      <c r="PZ9" s="13"/>
      <c r="QA9" s="13"/>
      <c r="QB9" s="13"/>
      <c r="QC9" s="13"/>
      <c r="QD9" s="13"/>
      <c r="QE9" s="13"/>
      <c r="QF9" s="13"/>
      <c r="QG9" s="13"/>
      <c r="QH9" s="13"/>
      <c r="QI9" s="13"/>
      <c r="QJ9" s="13"/>
      <c r="QK9" s="13"/>
      <c r="QL9" s="13"/>
      <c r="QM9" s="13"/>
      <c r="QN9" s="13"/>
      <c r="QO9" s="13"/>
      <c r="QP9" s="13"/>
      <c r="QQ9" s="13"/>
      <c r="QR9" s="13"/>
      <c r="QS9" s="13"/>
      <c r="QT9" s="13"/>
      <c r="QU9" s="13"/>
      <c r="QV9" s="13"/>
      <c r="QW9" s="13"/>
      <c r="QX9" s="13"/>
      <c r="QY9" s="13"/>
      <c r="QZ9" s="13"/>
      <c r="RA9" s="13"/>
      <c r="RB9" s="13"/>
      <c r="RC9" s="13"/>
      <c r="RD9" s="13"/>
      <c r="RE9" s="13"/>
      <c r="RF9" s="13"/>
      <c r="RG9" s="13"/>
      <c r="RH9" s="13"/>
      <c r="RI9" s="13"/>
      <c r="RJ9" s="13"/>
      <c r="RK9" s="13"/>
      <c r="RL9" s="13"/>
      <c r="RM9" s="13"/>
      <c r="RN9" s="13"/>
      <c r="RO9" s="13"/>
      <c r="RP9" s="13"/>
      <c r="RQ9" s="13"/>
      <c r="RR9" s="13"/>
      <c r="RS9" s="13"/>
      <c r="RT9" s="13"/>
      <c r="RU9" s="13"/>
      <c r="RV9" s="13"/>
      <c r="RW9" s="13"/>
      <c r="RX9" s="13"/>
      <c r="RY9" s="13"/>
      <c r="RZ9" s="13"/>
      <c r="SA9" s="13"/>
      <c r="SB9" s="13"/>
      <c r="SC9" s="13"/>
      <c r="SD9" s="13"/>
      <c r="SE9" s="13"/>
      <c r="SF9" s="13"/>
      <c r="SG9" s="13"/>
      <c r="SH9" s="13"/>
      <c r="SI9" s="13"/>
      <c r="SJ9" s="13"/>
      <c r="SK9" s="13"/>
      <c r="SL9" s="13"/>
      <c r="SM9" s="13"/>
      <c r="SN9" s="13"/>
      <c r="SO9" s="13"/>
      <c r="SP9" s="13"/>
      <c r="SQ9" s="13"/>
      <c r="SR9" s="13"/>
      <c r="SS9" s="13"/>
      <c r="ST9" s="13"/>
      <c r="SU9" s="13"/>
      <c r="SV9" s="13"/>
      <c r="SW9" s="13"/>
      <c r="SX9" s="13"/>
      <c r="SY9" s="13"/>
      <c r="SZ9" s="13"/>
      <c r="TA9" s="13"/>
      <c r="TB9" s="13"/>
      <c r="TC9" s="13"/>
      <c r="TD9" s="13"/>
      <c r="TE9" s="13"/>
      <c r="TF9" s="13"/>
      <c r="TG9" s="13"/>
      <c r="TH9" s="13"/>
      <c r="TI9" s="13"/>
      <c r="TJ9" s="13"/>
      <c r="TK9" s="13"/>
      <c r="TL9" s="13"/>
      <c r="TM9" s="13"/>
      <c r="TN9" s="13"/>
      <c r="TO9" s="13"/>
      <c r="TP9" s="13"/>
      <c r="TQ9" s="13"/>
      <c r="TR9" s="13"/>
      <c r="TS9" s="13"/>
      <c r="TT9" s="13"/>
      <c r="TU9" s="13"/>
      <c r="TV9" s="13"/>
      <c r="TW9" s="13"/>
      <c r="TX9" s="13"/>
      <c r="TY9" s="13"/>
      <c r="TZ9" s="13"/>
      <c r="UA9" s="13"/>
      <c r="UB9" s="13"/>
      <c r="UC9" s="13"/>
      <c r="UD9" s="13"/>
      <c r="UE9" s="13"/>
      <c r="UF9" s="13"/>
      <c r="UG9" s="13"/>
      <c r="UH9" s="13"/>
      <c r="UI9" s="13"/>
      <c r="UJ9" s="13"/>
      <c r="UK9" s="13"/>
      <c r="UL9" s="13"/>
      <c r="UM9" s="13"/>
      <c r="UN9" s="13"/>
      <c r="UO9" s="13"/>
      <c r="UP9" s="13"/>
      <c r="UQ9" s="13"/>
      <c r="UR9" s="13"/>
      <c r="US9" s="13"/>
      <c r="UT9" s="13"/>
      <c r="UU9" s="13"/>
      <c r="UV9" s="13"/>
      <c r="UW9" s="13"/>
      <c r="UX9" s="13"/>
      <c r="UY9" s="13"/>
      <c r="UZ9" s="13"/>
      <c r="VA9" s="13"/>
      <c r="VB9" s="13"/>
      <c r="VC9" s="13"/>
      <c r="VD9" s="13"/>
      <c r="VE9" s="13"/>
      <c r="VF9" s="13"/>
      <c r="VG9" s="13"/>
      <c r="VH9" s="13"/>
      <c r="VI9" s="13"/>
      <c r="VJ9" s="13"/>
      <c r="VK9" s="13"/>
      <c r="VL9" s="13"/>
      <c r="VM9" s="13"/>
      <c r="VN9" s="13"/>
      <c r="VO9" s="13"/>
      <c r="VP9" s="13"/>
      <c r="VQ9" s="13"/>
      <c r="VR9" s="13"/>
      <c r="VS9" s="13"/>
      <c r="VT9" s="13"/>
      <c r="VU9" s="13"/>
      <c r="VV9" s="13"/>
      <c r="VW9" s="13"/>
      <c r="VX9" s="13"/>
      <c r="VY9" s="13"/>
      <c r="VZ9" s="13"/>
      <c r="WA9" s="13"/>
      <c r="WB9" s="13"/>
      <c r="WC9" s="13"/>
      <c r="WD9" s="13"/>
      <c r="WE9" s="13"/>
      <c r="WF9" s="13"/>
      <c r="WG9" s="13"/>
      <c r="WH9" s="13"/>
      <c r="WI9" s="13"/>
      <c r="WJ9" s="13"/>
      <c r="WK9" s="13"/>
      <c r="WL9" s="13"/>
      <c r="WM9" s="13"/>
      <c r="WN9" s="13"/>
      <c r="WO9" s="13"/>
      <c r="WP9" s="13"/>
      <c r="WQ9" s="13"/>
      <c r="WR9" s="13"/>
      <c r="WS9" s="13"/>
      <c r="WT9" s="13"/>
      <c r="WU9" s="13"/>
      <c r="WV9" s="13"/>
      <c r="WW9" s="13"/>
      <c r="WX9" s="13"/>
      <c r="WY9" s="13"/>
      <c r="WZ9" s="13"/>
      <c r="XA9" s="13"/>
      <c r="XB9" s="13"/>
      <c r="XC9" s="13"/>
      <c r="XD9" s="13"/>
      <c r="XE9" s="13"/>
      <c r="XF9" s="13"/>
      <c r="XG9" s="13"/>
      <c r="XH9" s="13"/>
      <c r="XI9" s="13"/>
      <c r="XJ9" s="13"/>
      <c r="XK9" s="13"/>
      <c r="XL9" s="13"/>
      <c r="XM9" s="13"/>
      <c r="XN9" s="13"/>
      <c r="XO9" s="13"/>
      <c r="XP9" s="13"/>
      <c r="XQ9" s="13"/>
      <c r="XR9" s="13"/>
      <c r="XS9" s="13"/>
      <c r="XT9" s="13"/>
      <c r="XU9" s="13"/>
      <c r="XV9" s="13"/>
      <c r="XW9" s="13"/>
      <c r="XX9" s="13"/>
      <c r="XY9" s="13"/>
      <c r="XZ9" s="13"/>
      <c r="YA9" s="13"/>
      <c r="YB9" s="13"/>
      <c r="YC9" s="13"/>
      <c r="YD9" s="13"/>
      <c r="YE9" s="13"/>
      <c r="YF9" s="13"/>
      <c r="YG9" s="13"/>
      <c r="YH9" s="13"/>
      <c r="YI9" s="13"/>
      <c r="YJ9" s="13"/>
      <c r="YK9" s="13"/>
      <c r="YL9" s="13"/>
      <c r="YM9" s="13"/>
      <c r="YN9" s="13"/>
      <c r="YO9" s="13"/>
      <c r="YP9" s="13"/>
      <c r="YQ9" s="13"/>
      <c r="YR9" s="13"/>
      <c r="YS9" s="13"/>
      <c r="YT9" s="13"/>
      <c r="YU9" s="13"/>
      <c r="YV9" s="13"/>
      <c r="YW9" s="13"/>
      <c r="YX9" s="13"/>
      <c r="YY9" s="13"/>
      <c r="YZ9" s="13"/>
      <c r="ZA9" s="13"/>
      <c r="ZB9" s="13"/>
      <c r="ZC9" s="13"/>
      <c r="ZD9" s="13"/>
      <c r="ZE9" s="13"/>
      <c r="ZF9" s="13"/>
      <c r="ZG9" s="13"/>
      <c r="ZH9" s="13"/>
      <c r="ZI9" s="13"/>
      <c r="ZJ9" s="13"/>
      <c r="ZK9" s="13"/>
      <c r="ZL9" s="13"/>
      <c r="ZM9" s="13"/>
      <c r="ZN9" s="13"/>
      <c r="ZO9" s="13"/>
      <c r="ZP9" s="13"/>
      <c r="ZQ9" s="13"/>
      <c r="ZR9" s="13"/>
      <c r="ZS9" s="13"/>
      <c r="ZT9" s="13"/>
      <c r="ZU9" s="13"/>
      <c r="ZV9" s="13"/>
      <c r="ZW9" s="13"/>
      <c r="ZX9" s="13"/>
      <c r="ZY9" s="13"/>
      <c r="ZZ9" s="13"/>
      <c r="AAA9" s="13"/>
      <c r="AAB9" s="13"/>
      <c r="AAC9" s="13"/>
      <c r="AAD9" s="13"/>
      <c r="AAE9" s="13"/>
      <c r="AAF9" s="13"/>
      <c r="AAG9" s="13"/>
      <c r="AAH9" s="13"/>
      <c r="AAI9" s="13"/>
      <c r="AAJ9" s="13"/>
      <c r="AAK9" s="13"/>
      <c r="AAL9" s="13"/>
      <c r="AAM9" s="13"/>
      <c r="AAN9" s="13"/>
      <c r="AAO9" s="13"/>
      <c r="AAP9" s="13"/>
      <c r="AAQ9" s="13"/>
      <c r="AAR9" s="13"/>
      <c r="AAS9" s="13"/>
      <c r="AAT9" s="13"/>
      <c r="AAU9" s="13"/>
      <c r="AAV9" s="13"/>
      <c r="AAW9" s="13"/>
      <c r="AAX9" s="13"/>
      <c r="AAY9" s="13"/>
      <c r="AAZ9" s="13"/>
      <c r="ABA9" s="13"/>
      <c r="ABB9" s="13"/>
      <c r="ABC9" s="13"/>
      <c r="ABD9" s="13"/>
      <c r="ABE9" s="13"/>
      <c r="ABF9" s="13"/>
      <c r="ABG9" s="13"/>
      <c r="ABH9" s="13"/>
      <c r="ABI9" s="13"/>
      <c r="ABJ9" s="13"/>
      <c r="ABK9" s="13"/>
      <c r="ABL9" s="13"/>
      <c r="ABM9" s="13"/>
      <c r="ABN9" s="13"/>
      <c r="ABO9" s="13"/>
      <c r="ABP9" s="13"/>
      <c r="ABQ9" s="13"/>
      <c r="ABR9" s="13"/>
      <c r="ABS9" s="13"/>
      <c r="ABT9" s="13"/>
      <c r="ABU9" s="13"/>
      <c r="ABV9" s="13"/>
      <c r="ABW9" s="13"/>
      <c r="ABX9" s="13"/>
      <c r="ABY9" s="13"/>
      <c r="ABZ9" s="13"/>
      <c r="ACA9" s="13"/>
      <c r="ACB9" s="13"/>
      <c r="ACC9" s="13"/>
      <c r="ACD9" s="13"/>
      <c r="ACE9" s="13"/>
      <c r="ACF9" s="13"/>
      <c r="ACG9" s="13"/>
      <c r="ACH9" s="13"/>
      <c r="ACI9" s="13"/>
      <c r="ACJ9" s="13"/>
      <c r="ACK9" s="13"/>
      <c r="ACL9" s="13"/>
      <c r="ACM9" s="13"/>
      <c r="ACN9" s="13"/>
      <c r="ACO9" s="13"/>
      <c r="ACP9" s="13"/>
      <c r="ACQ9" s="13"/>
      <c r="ACR9" s="13"/>
      <c r="ACS9" s="13"/>
      <c r="ACT9" s="13"/>
      <c r="ACU9" s="13"/>
      <c r="ACV9" s="13"/>
      <c r="ACW9" s="13"/>
      <c r="ACX9" s="13"/>
      <c r="ACY9" s="13"/>
      <c r="ACZ9" s="13"/>
      <c r="ADA9" s="13"/>
      <c r="ADB9" s="13"/>
      <c r="ADC9" s="13"/>
      <c r="ADD9" s="13"/>
      <c r="ADE9" s="13"/>
      <c r="ADF9" s="13"/>
      <c r="ADG9" s="13"/>
      <c r="ADH9" s="13"/>
      <c r="ADI9" s="13"/>
      <c r="ADJ9" s="13"/>
      <c r="ADK9" s="13"/>
      <c r="ADL9" s="13"/>
      <c r="ADM9" s="13"/>
      <c r="ADN9" s="13"/>
      <c r="ADO9" s="13"/>
      <c r="ADP9" s="13"/>
      <c r="ADQ9" s="13"/>
      <c r="ADR9" s="13"/>
      <c r="ADS9" s="13"/>
      <c r="ADT9" s="13"/>
      <c r="ADU9" s="13"/>
      <c r="ADV9" s="13"/>
      <c r="ADW9" s="13"/>
      <c r="ADX9" s="13"/>
      <c r="ADY9" s="13"/>
      <c r="ADZ9" s="13"/>
      <c r="AEA9" s="13"/>
      <c r="AEB9" s="13"/>
      <c r="AEC9" s="13"/>
      <c r="AED9" s="13"/>
      <c r="AEE9" s="13"/>
      <c r="AEF9" s="13"/>
      <c r="AEG9" s="13"/>
      <c r="AEH9" s="13"/>
      <c r="AEI9" s="13"/>
      <c r="AEJ9" s="13"/>
      <c r="AEK9" s="13"/>
      <c r="AEL9" s="13"/>
      <c r="AEM9" s="13"/>
      <c r="AEN9" s="13"/>
      <c r="AEO9" s="13"/>
      <c r="AEP9" s="13"/>
      <c r="AEQ9" s="13"/>
      <c r="AER9" s="13"/>
      <c r="AES9" s="13"/>
      <c r="AET9" s="13"/>
      <c r="AEU9" s="13"/>
      <c r="AEV9" s="13"/>
      <c r="AEW9" s="13"/>
      <c r="AEX9" s="13"/>
      <c r="AEY9" s="13"/>
      <c r="AEZ9" s="13"/>
      <c r="AFA9" s="13"/>
      <c r="AFB9" s="13"/>
      <c r="AFC9" s="13"/>
      <c r="AFD9" s="13"/>
      <c r="AFE9" s="13"/>
      <c r="AFF9" s="13"/>
      <c r="AFG9" s="13"/>
      <c r="AFH9" s="13"/>
      <c r="AFI9" s="13"/>
      <c r="AFJ9" s="13"/>
      <c r="AFK9" s="13"/>
      <c r="AFL9" s="13"/>
      <c r="AFM9" s="13"/>
      <c r="AFN9" s="13"/>
      <c r="AFO9" s="13"/>
      <c r="AFP9" s="13"/>
      <c r="AFQ9" s="13"/>
      <c r="AFR9" s="13"/>
      <c r="AFS9" s="13"/>
      <c r="AFT9" s="13"/>
      <c r="AFU9" s="13"/>
      <c r="AFV9" s="13"/>
      <c r="AFW9" s="13"/>
      <c r="AFX9" s="13"/>
      <c r="AFY9" s="13"/>
      <c r="AFZ9" s="13"/>
      <c r="AGA9" s="13"/>
      <c r="AGB9" s="13"/>
      <c r="AGC9" s="13"/>
      <c r="AGD9" s="13"/>
      <c r="AGE9" s="13"/>
      <c r="AGF9" s="13"/>
      <c r="AGG9" s="13"/>
      <c r="AGH9" s="13"/>
      <c r="AGI9" s="13"/>
      <c r="AGJ9" s="13"/>
      <c r="AGK9" s="13"/>
      <c r="AGL9" s="13"/>
      <c r="AGM9" s="13"/>
      <c r="AGN9" s="13"/>
      <c r="AGO9" s="13"/>
      <c r="AGP9" s="13"/>
      <c r="AGQ9" s="13"/>
      <c r="AGR9" s="13"/>
      <c r="AGS9" s="13"/>
      <c r="AGT9" s="13"/>
      <c r="AGU9" s="13"/>
      <c r="AGV9" s="13"/>
      <c r="AGW9" s="13"/>
      <c r="AGX9" s="13"/>
      <c r="AGY9" s="13"/>
      <c r="AGZ9" s="13"/>
      <c r="AHA9" s="13"/>
      <c r="AHB9" s="13"/>
      <c r="AHC9" s="13"/>
      <c r="AHD9" s="13"/>
      <c r="AHE9" s="13"/>
      <c r="AHF9" s="13"/>
      <c r="AHG9" s="13"/>
      <c r="AHH9" s="13"/>
      <c r="AHI9" s="13"/>
      <c r="AHJ9" s="13"/>
      <c r="AHK9" s="13"/>
      <c r="AHL9" s="13"/>
      <c r="AHM9" s="13"/>
      <c r="AHN9" s="13"/>
      <c r="AHO9" s="13"/>
      <c r="AHP9" s="13"/>
      <c r="AHQ9" s="13"/>
      <c r="AHR9" s="13"/>
      <c r="AHS9" s="13"/>
      <c r="AHT9" s="13"/>
      <c r="AHU9" s="13"/>
      <c r="AHV9" s="13"/>
      <c r="AHW9" s="13"/>
      <c r="AHX9" s="13"/>
      <c r="AHY9" s="13"/>
      <c r="AHZ9" s="13"/>
      <c r="AIA9" s="13"/>
      <c r="AIB9" s="13"/>
      <c r="AIC9" s="13"/>
      <c r="AID9" s="13"/>
      <c r="AIE9" s="13"/>
      <c r="AIF9" s="13"/>
      <c r="AIG9" s="13"/>
      <c r="AIH9" s="13"/>
      <c r="AII9" s="13"/>
      <c r="AIJ9" s="13"/>
      <c r="AIK9" s="13"/>
      <c r="AIL9" s="13"/>
      <c r="AIM9" s="13"/>
      <c r="AIN9" s="13"/>
      <c r="AIO9" s="13"/>
      <c r="AIP9" s="13"/>
      <c r="AIQ9" s="13"/>
      <c r="AIR9" s="13"/>
      <c r="AIS9" s="13"/>
      <c r="AIT9" s="13"/>
      <c r="AIU9" s="13"/>
      <c r="AIV9" s="13"/>
      <c r="AIW9" s="13"/>
      <c r="AIX9" s="13"/>
      <c r="AIY9" s="13"/>
      <c r="AIZ9" s="13"/>
      <c r="AJA9" s="13"/>
      <c r="AJB9" s="13"/>
      <c r="AJC9" s="13"/>
      <c r="AJD9" s="13"/>
      <c r="AJE9" s="13"/>
      <c r="AJF9" s="13"/>
      <c r="AJG9" s="13"/>
      <c r="AJH9" s="13"/>
      <c r="AJI9" s="13"/>
      <c r="AJJ9" s="13"/>
      <c r="AJK9" s="13"/>
      <c r="AJL9" s="13"/>
      <c r="AJM9" s="13"/>
      <c r="AJN9" s="13"/>
      <c r="AJO9" s="13"/>
      <c r="AJP9" s="13"/>
      <c r="AJQ9" s="13"/>
      <c r="AJR9" s="13"/>
      <c r="AJS9" s="13"/>
      <c r="AJT9" s="13"/>
      <c r="AJU9" s="13"/>
      <c r="AJV9" s="13"/>
      <c r="AJW9" s="13"/>
      <c r="AJX9" s="13"/>
      <c r="AJY9" s="13"/>
      <c r="AJZ9" s="13"/>
      <c r="AKA9" s="13"/>
      <c r="AKB9" s="13"/>
      <c r="AKC9" s="13"/>
      <c r="AKD9" s="13"/>
      <c r="AKE9" s="13"/>
      <c r="AKF9" s="13"/>
      <c r="AKG9" s="13"/>
      <c r="AKH9" s="13"/>
      <c r="AKI9" s="13"/>
      <c r="AKJ9" s="13"/>
      <c r="AKK9" s="13"/>
      <c r="AKL9" s="13"/>
      <c r="AKM9" s="13"/>
      <c r="AKN9" s="13"/>
      <c r="AKO9" s="13"/>
      <c r="AKP9" s="13"/>
      <c r="AKQ9" s="13"/>
      <c r="AKR9" s="13"/>
      <c r="AKS9" s="13"/>
      <c r="AKT9" s="13"/>
      <c r="AKU9" s="13"/>
      <c r="AKV9" s="13"/>
      <c r="AKW9" s="13"/>
      <c r="AKX9" s="13"/>
      <c r="AKY9" s="13"/>
      <c r="AKZ9" s="13"/>
      <c r="ALA9" s="13"/>
      <c r="ALB9" s="13"/>
      <c r="ALC9" s="13"/>
      <c r="ALD9" s="13"/>
      <c r="ALE9" s="13"/>
      <c r="ALF9" s="13"/>
      <c r="ALG9" s="13"/>
      <c r="ALH9" s="13"/>
      <c r="ALI9" s="13"/>
      <c r="ALJ9" s="13"/>
      <c r="ALK9" s="13"/>
      <c r="ALL9" s="13"/>
      <c r="ALM9" s="13"/>
      <c r="ALN9" s="13"/>
      <c r="ALO9" s="13"/>
      <c r="ALP9" s="13"/>
      <c r="ALQ9" s="13"/>
      <c r="ALR9" s="13"/>
      <c r="ALS9" s="13"/>
      <c r="ALT9" s="13"/>
      <c r="ALU9" s="13"/>
      <c r="ALV9" s="13"/>
      <c r="ALW9" s="13"/>
      <c r="ALX9" s="13"/>
      <c r="ALY9" s="13"/>
      <c r="ALZ9" s="13"/>
      <c r="AMA9" s="13"/>
      <c r="AMB9" s="13"/>
      <c r="AMC9" s="13"/>
      <c r="AMD9" s="13"/>
      <c r="AME9" s="13"/>
      <c r="AMF9" s="13"/>
      <c r="AMG9" s="13"/>
      <c r="AMH9" s="13"/>
    </row>
    <row r="10" spans="1:1023">
      <c r="A10" s="206"/>
      <c r="B10" s="205"/>
      <c r="C10" s="205"/>
      <c r="D10" s="205"/>
      <c r="E10" s="207" t="s">
        <v>169</v>
      </c>
      <c r="F10" s="208">
        <f>'BDI''S'!D28</f>
        <v>0.29060000000000002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J10" s="13"/>
      <c r="PK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  <c r="QG10" s="13"/>
      <c r="QH10" s="13"/>
      <c r="QI10" s="13"/>
      <c r="QJ10" s="13"/>
      <c r="QK10" s="13"/>
      <c r="QL10" s="13"/>
      <c r="QM10" s="13"/>
      <c r="QN10" s="13"/>
      <c r="QO10" s="13"/>
      <c r="QP10" s="13"/>
      <c r="QQ10" s="13"/>
      <c r="QR10" s="13"/>
      <c r="QS10" s="13"/>
      <c r="QT10" s="13"/>
      <c r="QU10" s="13"/>
      <c r="QV10" s="13"/>
      <c r="QW10" s="13"/>
      <c r="QX10" s="13"/>
      <c r="QY10" s="13"/>
      <c r="QZ10" s="13"/>
      <c r="RA10" s="13"/>
      <c r="RB10" s="13"/>
      <c r="RC10" s="13"/>
      <c r="RD10" s="13"/>
      <c r="RE10" s="13"/>
      <c r="RF10" s="13"/>
      <c r="RG10" s="13"/>
      <c r="RH10" s="13"/>
      <c r="RI10" s="13"/>
      <c r="RJ10" s="13"/>
      <c r="RK10" s="13"/>
      <c r="RL10" s="13"/>
      <c r="RM10" s="13"/>
      <c r="RN10" s="13"/>
      <c r="RO10" s="13"/>
      <c r="RP10" s="13"/>
      <c r="RQ10" s="13"/>
      <c r="RR10" s="13"/>
      <c r="RS10" s="13"/>
      <c r="RT10" s="13"/>
      <c r="RU10" s="13"/>
      <c r="RV10" s="13"/>
      <c r="RW10" s="13"/>
      <c r="RX10" s="13"/>
      <c r="RY10" s="13"/>
      <c r="RZ10" s="13"/>
      <c r="SA10" s="13"/>
      <c r="SB10" s="13"/>
      <c r="SC10" s="13"/>
      <c r="SD10" s="13"/>
      <c r="SE10" s="13"/>
      <c r="SF10" s="13"/>
      <c r="SG10" s="13"/>
      <c r="SH10" s="13"/>
      <c r="SI10" s="13"/>
      <c r="SJ10" s="13"/>
      <c r="SK10" s="13"/>
      <c r="SL10" s="13"/>
      <c r="SM10" s="13"/>
      <c r="SN10" s="13"/>
      <c r="SO10" s="13"/>
      <c r="SP10" s="13"/>
      <c r="SQ10" s="13"/>
      <c r="SR10" s="13"/>
      <c r="SS10" s="13"/>
      <c r="ST10" s="13"/>
      <c r="SU10" s="13"/>
      <c r="SV10" s="13"/>
      <c r="SW10" s="13"/>
      <c r="SX10" s="13"/>
      <c r="SY10" s="13"/>
      <c r="SZ10" s="13"/>
      <c r="TA10" s="13"/>
      <c r="TB10" s="13"/>
      <c r="TC10" s="13"/>
      <c r="TD10" s="13"/>
      <c r="TE10" s="13"/>
      <c r="TF10" s="13"/>
      <c r="TG10" s="13"/>
      <c r="TH10" s="13"/>
      <c r="TI10" s="13"/>
      <c r="TJ10" s="13"/>
      <c r="TK10" s="13"/>
      <c r="TL10" s="13"/>
      <c r="TM10" s="13"/>
      <c r="TN10" s="13"/>
      <c r="TO10" s="13"/>
      <c r="TP10" s="13"/>
      <c r="TQ10" s="13"/>
      <c r="TR10" s="13"/>
      <c r="TS10" s="13"/>
      <c r="TT10" s="13"/>
      <c r="TU10" s="13"/>
      <c r="TV10" s="13"/>
      <c r="TW10" s="13"/>
      <c r="TX10" s="13"/>
      <c r="TY10" s="13"/>
      <c r="TZ10" s="13"/>
      <c r="UA10" s="13"/>
      <c r="UB10" s="13"/>
      <c r="UC10" s="13"/>
      <c r="UD10" s="13"/>
      <c r="UE10" s="13"/>
      <c r="UF10" s="13"/>
      <c r="UG10" s="13"/>
      <c r="UH10" s="13"/>
      <c r="UI10" s="13"/>
      <c r="UJ10" s="13"/>
      <c r="UK10" s="13"/>
      <c r="UL10" s="13"/>
      <c r="UM10" s="13"/>
      <c r="UN10" s="13"/>
      <c r="UO10" s="13"/>
      <c r="UP10" s="13"/>
      <c r="UQ10" s="13"/>
      <c r="UR10" s="13"/>
      <c r="US10" s="13"/>
      <c r="UT10" s="13"/>
      <c r="UU10" s="13"/>
      <c r="UV10" s="13"/>
      <c r="UW10" s="13"/>
      <c r="UX10" s="13"/>
      <c r="UY10" s="13"/>
      <c r="UZ10" s="13"/>
      <c r="VA10" s="13"/>
      <c r="VB10" s="13"/>
      <c r="VC10" s="13"/>
      <c r="VD10" s="13"/>
      <c r="VE10" s="13"/>
      <c r="VF10" s="13"/>
      <c r="VG10" s="13"/>
      <c r="VH10" s="13"/>
      <c r="VI10" s="13"/>
      <c r="VJ10" s="13"/>
      <c r="VK10" s="13"/>
      <c r="VL10" s="13"/>
      <c r="VM10" s="13"/>
      <c r="VN10" s="13"/>
      <c r="VO10" s="13"/>
      <c r="VP10" s="13"/>
      <c r="VQ10" s="13"/>
      <c r="VR10" s="13"/>
      <c r="VS10" s="13"/>
      <c r="VT10" s="13"/>
      <c r="VU10" s="13"/>
      <c r="VV10" s="13"/>
      <c r="VW10" s="13"/>
      <c r="VX10" s="13"/>
      <c r="VY10" s="13"/>
      <c r="VZ10" s="13"/>
      <c r="WA10" s="13"/>
      <c r="WB10" s="13"/>
      <c r="WC10" s="13"/>
      <c r="WD10" s="13"/>
      <c r="WE10" s="13"/>
      <c r="WF10" s="13"/>
      <c r="WG10" s="13"/>
      <c r="WH10" s="13"/>
      <c r="WI10" s="13"/>
      <c r="WJ10" s="13"/>
      <c r="WK10" s="13"/>
      <c r="WL10" s="13"/>
      <c r="WM10" s="13"/>
      <c r="WN10" s="13"/>
      <c r="WO10" s="13"/>
      <c r="WP10" s="13"/>
      <c r="WQ10" s="13"/>
      <c r="WR10" s="13"/>
      <c r="WS10" s="13"/>
      <c r="WT10" s="13"/>
      <c r="WU10" s="13"/>
      <c r="WV10" s="13"/>
      <c r="WW10" s="13"/>
      <c r="WX10" s="13"/>
      <c r="WY10" s="13"/>
      <c r="WZ10" s="13"/>
      <c r="XA10" s="13"/>
      <c r="XB10" s="13"/>
      <c r="XC10" s="13"/>
      <c r="XD10" s="13"/>
      <c r="XE10" s="13"/>
      <c r="XF10" s="13"/>
      <c r="XG10" s="13"/>
      <c r="XH10" s="13"/>
      <c r="XI10" s="13"/>
      <c r="XJ10" s="13"/>
      <c r="XK10" s="13"/>
      <c r="XL10" s="13"/>
      <c r="XM10" s="13"/>
      <c r="XN10" s="13"/>
      <c r="XO10" s="13"/>
      <c r="XP10" s="13"/>
      <c r="XQ10" s="13"/>
      <c r="XR10" s="13"/>
      <c r="XS10" s="13"/>
      <c r="XT10" s="13"/>
      <c r="XU10" s="13"/>
      <c r="XV10" s="13"/>
      <c r="XW10" s="13"/>
      <c r="XX10" s="13"/>
      <c r="XY10" s="13"/>
      <c r="XZ10" s="13"/>
      <c r="YA10" s="13"/>
      <c r="YB10" s="13"/>
      <c r="YC10" s="13"/>
      <c r="YD10" s="13"/>
      <c r="YE10" s="13"/>
      <c r="YF10" s="13"/>
      <c r="YG10" s="13"/>
      <c r="YH10" s="13"/>
      <c r="YI10" s="13"/>
      <c r="YJ10" s="13"/>
      <c r="YK10" s="13"/>
      <c r="YL10" s="13"/>
      <c r="YM10" s="13"/>
      <c r="YN10" s="13"/>
      <c r="YO10" s="13"/>
      <c r="YP10" s="13"/>
      <c r="YQ10" s="13"/>
      <c r="YR10" s="13"/>
      <c r="YS10" s="13"/>
      <c r="YT10" s="13"/>
      <c r="YU10" s="13"/>
      <c r="YV10" s="13"/>
      <c r="YW10" s="13"/>
      <c r="YX10" s="13"/>
      <c r="YY10" s="13"/>
      <c r="YZ10" s="13"/>
      <c r="ZA10" s="13"/>
      <c r="ZB10" s="13"/>
      <c r="ZC10" s="13"/>
      <c r="ZD10" s="13"/>
      <c r="ZE10" s="13"/>
      <c r="ZF10" s="13"/>
      <c r="ZG10" s="13"/>
      <c r="ZH10" s="13"/>
      <c r="ZI10" s="13"/>
      <c r="ZJ10" s="13"/>
      <c r="ZK10" s="13"/>
      <c r="ZL10" s="13"/>
      <c r="ZM10" s="13"/>
      <c r="ZN10" s="13"/>
      <c r="ZO10" s="13"/>
      <c r="ZP10" s="13"/>
      <c r="ZQ10" s="13"/>
      <c r="ZR10" s="13"/>
      <c r="ZS10" s="13"/>
      <c r="ZT10" s="13"/>
      <c r="ZU10" s="13"/>
      <c r="ZV10" s="13"/>
      <c r="ZW10" s="13"/>
      <c r="ZX10" s="13"/>
      <c r="ZY10" s="13"/>
      <c r="ZZ10" s="13"/>
      <c r="AAA10" s="13"/>
      <c r="AAB10" s="13"/>
      <c r="AAC10" s="13"/>
      <c r="AAD10" s="13"/>
      <c r="AAE10" s="13"/>
      <c r="AAF10" s="13"/>
      <c r="AAG10" s="13"/>
      <c r="AAH10" s="13"/>
      <c r="AAI10" s="13"/>
      <c r="AAJ10" s="13"/>
      <c r="AAK10" s="13"/>
      <c r="AAL10" s="13"/>
      <c r="AAM10" s="13"/>
      <c r="AAN10" s="13"/>
      <c r="AAO10" s="13"/>
      <c r="AAP10" s="13"/>
      <c r="AAQ10" s="13"/>
      <c r="AAR10" s="13"/>
      <c r="AAS10" s="13"/>
      <c r="AAT10" s="13"/>
      <c r="AAU10" s="13"/>
      <c r="AAV10" s="13"/>
      <c r="AAW10" s="13"/>
      <c r="AAX10" s="13"/>
      <c r="AAY10" s="13"/>
      <c r="AAZ10" s="13"/>
      <c r="ABA10" s="13"/>
      <c r="ABB10" s="13"/>
      <c r="ABC10" s="13"/>
      <c r="ABD10" s="13"/>
      <c r="ABE10" s="13"/>
      <c r="ABF10" s="13"/>
      <c r="ABG10" s="13"/>
      <c r="ABH10" s="13"/>
      <c r="ABI10" s="13"/>
      <c r="ABJ10" s="13"/>
      <c r="ABK10" s="13"/>
      <c r="ABL10" s="13"/>
      <c r="ABM10" s="13"/>
      <c r="ABN10" s="13"/>
      <c r="ABO10" s="13"/>
      <c r="ABP10" s="13"/>
      <c r="ABQ10" s="13"/>
      <c r="ABR10" s="13"/>
      <c r="ABS10" s="13"/>
      <c r="ABT10" s="13"/>
      <c r="ABU10" s="13"/>
      <c r="ABV10" s="13"/>
      <c r="ABW10" s="13"/>
      <c r="ABX10" s="13"/>
      <c r="ABY10" s="13"/>
      <c r="ABZ10" s="13"/>
      <c r="ACA10" s="13"/>
      <c r="ACB10" s="13"/>
      <c r="ACC10" s="13"/>
      <c r="ACD10" s="13"/>
      <c r="ACE10" s="13"/>
      <c r="ACF10" s="13"/>
      <c r="ACG10" s="13"/>
      <c r="ACH10" s="13"/>
      <c r="ACI10" s="13"/>
      <c r="ACJ10" s="13"/>
      <c r="ACK10" s="13"/>
      <c r="ACL10" s="13"/>
      <c r="ACM10" s="13"/>
      <c r="ACN10" s="13"/>
      <c r="ACO10" s="13"/>
      <c r="ACP10" s="13"/>
      <c r="ACQ10" s="13"/>
      <c r="ACR10" s="13"/>
      <c r="ACS10" s="13"/>
      <c r="ACT10" s="13"/>
      <c r="ACU10" s="13"/>
      <c r="ACV10" s="13"/>
      <c r="ACW10" s="13"/>
      <c r="ACX10" s="13"/>
      <c r="ACY10" s="13"/>
      <c r="ACZ10" s="13"/>
      <c r="ADA10" s="13"/>
      <c r="ADB10" s="13"/>
      <c r="ADC10" s="13"/>
      <c r="ADD10" s="13"/>
      <c r="ADE10" s="13"/>
      <c r="ADF10" s="13"/>
      <c r="ADG10" s="13"/>
      <c r="ADH10" s="13"/>
      <c r="ADI10" s="13"/>
      <c r="ADJ10" s="13"/>
      <c r="ADK10" s="13"/>
      <c r="ADL10" s="13"/>
      <c r="ADM10" s="13"/>
      <c r="ADN10" s="13"/>
      <c r="ADO10" s="13"/>
      <c r="ADP10" s="13"/>
      <c r="ADQ10" s="13"/>
      <c r="ADR10" s="13"/>
      <c r="ADS10" s="13"/>
      <c r="ADT10" s="13"/>
      <c r="ADU10" s="13"/>
      <c r="ADV10" s="13"/>
      <c r="ADW10" s="13"/>
      <c r="ADX10" s="13"/>
      <c r="ADY10" s="13"/>
      <c r="ADZ10" s="13"/>
      <c r="AEA10" s="13"/>
      <c r="AEB10" s="13"/>
      <c r="AEC10" s="13"/>
      <c r="AED10" s="13"/>
      <c r="AEE10" s="13"/>
      <c r="AEF10" s="13"/>
      <c r="AEG10" s="13"/>
      <c r="AEH10" s="13"/>
      <c r="AEI10" s="13"/>
      <c r="AEJ10" s="13"/>
      <c r="AEK10" s="13"/>
      <c r="AEL10" s="13"/>
      <c r="AEM10" s="13"/>
      <c r="AEN10" s="13"/>
      <c r="AEO10" s="13"/>
      <c r="AEP10" s="13"/>
      <c r="AEQ10" s="13"/>
      <c r="AER10" s="13"/>
      <c r="AES10" s="13"/>
      <c r="AET10" s="13"/>
      <c r="AEU10" s="13"/>
      <c r="AEV10" s="13"/>
      <c r="AEW10" s="13"/>
      <c r="AEX10" s="13"/>
      <c r="AEY10" s="13"/>
      <c r="AEZ10" s="13"/>
      <c r="AFA10" s="13"/>
      <c r="AFB10" s="13"/>
      <c r="AFC10" s="13"/>
      <c r="AFD10" s="13"/>
      <c r="AFE10" s="13"/>
      <c r="AFF10" s="13"/>
      <c r="AFG10" s="13"/>
      <c r="AFH10" s="13"/>
      <c r="AFI10" s="13"/>
      <c r="AFJ10" s="13"/>
      <c r="AFK10" s="13"/>
      <c r="AFL10" s="13"/>
      <c r="AFM10" s="13"/>
      <c r="AFN10" s="13"/>
      <c r="AFO10" s="13"/>
      <c r="AFP10" s="13"/>
      <c r="AFQ10" s="13"/>
      <c r="AFR10" s="13"/>
      <c r="AFS10" s="13"/>
      <c r="AFT10" s="13"/>
      <c r="AFU10" s="13"/>
      <c r="AFV10" s="13"/>
      <c r="AFW10" s="13"/>
      <c r="AFX10" s="13"/>
      <c r="AFY10" s="13"/>
      <c r="AFZ10" s="13"/>
      <c r="AGA10" s="13"/>
      <c r="AGB10" s="13"/>
      <c r="AGC10" s="13"/>
      <c r="AGD10" s="13"/>
      <c r="AGE10" s="13"/>
      <c r="AGF10" s="13"/>
      <c r="AGG10" s="13"/>
      <c r="AGH10" s="13"/>
      <c r="AGI10" s="13"/>
      <c r="AGJ10" s="13"/>
      <c r="AGK10" s="13"/>
      <c r="AGL10" s="13"/>
      <c r="AGM10" s="13"/>
      <c r="AGN10" s="13"/>
      <c r="AGO10" s="13"/>
      <c r="AGP10" s="13"/>
      <c r="AGQ10" s="13"/>
      <c r="AGR10" s="13"/>
      <c r="AGS10" s="13"/>
      <c r="AGT10" s="13"/>
      <c r="AGU10" s="13"/>
      <c r="AGV10" s="13"/>
      <c r="AGW10" s="13"/>
      <c r="AGX10" s="13"/>
      <c r="AGY10" s="13"/>
      <c r="AGZ10" s="13"/>
      <c r="AHA10" s="13"/>
      <c r="AHB10" s="13"/>
      <c r="AHC10" s="13"/>
      <c r="AHD10" s="13"/>
      <c r="AHE10" s="13"/>
      <c r="AHF10" s="13"/>
      <c r="AHG10" s="13"/>
      <c r="AHH10" s="13"/>
      <c r="AHI10" s="13"/>
      <c r="AHJ10" s="13"/>
      <c r="AHK10" s="13"/>
      <c r="AHL10" s="13"/>
      <c r="AHM10" s="13"/>
      <c r="AHN10" s="13"/>
      <c r="AHO10" s="13"/>
      <c r="AHP10" s="13"/>
      <c r="AHQ10" s="13"/>
      <c r="AHR10" s="13"/>
      <c r="AHS10" s="13"/>
      <c r="AHT10" s="13"/>
      <c r="AHU10" s="13"/>
      <c r="AHV10" s="13"/>
      <c r="AHW10" s="13"/>
      <c r="AHX10" s="13"/>
      <c r="AHY10" s="13"/>
      <c r="AHZ10" s="13"/>
      <c r="AIA10" s="13"/>
      <c r="AIB10" s="13"/>
      <c r="AIC10" s="13"/>
      <c r="AID10" s="13"/>
      <c r="AIE10" s="13"/>
      <c r="AIF10" s="13"/>
      <c r="AIG10" s="13"/>
      <c r="AIH10" s="13"/>
      <c r="AII10" s="13"/>
      <c r="AIJ10" s="13"/>
      <c r="AIK10" s="13"/>
      <c r="AIL10" s="13"/>
      <c r="AIM10" s="13"/>
      <c r="AIN10" s="13"/>
      <c r="AIO10" s="13"/>
      <c r="AIP10" s="13"/>
      <c r="AIQ10" s="13"/>
      <c r="AIR10" s="13"/>
      <c r="AIS10" s="13"/>
      <c r="AIT10" s="13"/>
      <c r="AIU10" s="13"/>
      <c r="AIV10" s="13"/>
      <c r="AIW10" s="13"/>
      <c r="AIX10" s="13"/>
      <c r="AIY10" s="13"/>
      <c r="AIZ10" s="13"/>
      <c r="AJA10" s="13"/>
      <c r="AJB10" s="13"/>
      <c r="AJC10" s="13"/>
      <c r="AJD10" s="13"/>
      <c r="AJE10" s="13"/>
      <c r="AJF10" s="13"/>
      <c r="AJG10" s="13"/>
      <c r="AJH10" s="13"/>
      <c r="AJI10" s="13"/>
      <c r="AJJ10" s="13"/>
      <c r="AJK10" s="13"/>
      <c r="AJL10" s="13"/>
      <c r="AJM10" s="13"/>
      <c r="AJN10" s="13"/>
      <c r="AJO10" s="13"/>
      <c r="AJP10" s="13"/>
      <c r="AJQ10" s="13"/>
      <c r="AJR10" s="13"/>
      <c r="AJS10" s="13"/>
      <c r="AJT10" s="13"/>
      <c r="AJU10" s="13"/>
      <c r="AJV10" s="13"/>
      <c r="AJW10" s="13"/>
      <c r="AJX10" s="13"/>
      <c r="AJY10" s="13"/>
      <c r="AJZ10" s="13"/>
      <c r="AKA10" s="13"/>
      <c r="AKB10" s="13"/>
      <c r="AKC10" s="13"/>
      <c r="AKD10" s="13"/>
      <c r="AKE10" s="13"/>
      <c r="AKF10" s="13"/>
      <c r="AKG10" s="13"/>
      <c r="AKH10" s="13"/>
      <c r="AKI10" s="13"/>
      <c r="AKJ10" s="13"/>
      <c r="AKK10" s="13"/>
      <c r="AKL10" s="13"/>
      <c r="AKM10" s="13"/>
      <c r="AKN10" s="13"/>
      <c r="AKO10" s="13"/>
      <c r="AKP10" s="13"/>
      <c r="AKQ10" s="13"/>
      <c r="AKR10" s="13"/>
      <c r="AKS10" s="13"/>
      <c r="AKT10" s="13"/>
      <c r="AKU10" s="13"/>
      <c r="AKV10" s="13"/>
      <c r="AKW10" s="13"/>
      <c r="AKX10" s="13"/>
      <c r="AKY10" s="13"/>
      <c r="AKZ10" s="13"/>
      <c r="ALA10" s="13"/>
      <c r="ALB10" s="13"/>
      <c r="ALC10" s="13"/>
      <c r="ALD10" s="13"/>
      <c r="ALE10" s="13"/>
      <c r="ALF10" s="13"/>
      <c r="ALG10" s="13"/>
      <c r="ALH10" s="13"/>
      <c r="ALI10" s="13"/>
      <c r="ALJ10" s="13"/>
      <c r="ALK10" s="13"/>
      <c r="ALL10" s="13"/>
      <c r="ALM10" s="13"/>
      <c r="ALN10" s="13"/>
      <c r="ALO10" s="13"/>
      <c r="ALP10" s="13"/>
      <c r="ALQ10" s="13"/>
      <c r="ALR10" s="13"/>
      <c r="ALS10" s="13"/>
      <c r="ALT10" s="13"/>
      <c r="ALU10" s="13"/>
      <c r="ALV10" s="13"/>
      <c r="ALW10" s="13"/>
      <c r="ALX10" s="13"/>
      <c r="ALY10" s="13"/>
      <c r="ALZ10" s="13"/>
      <c r="AMA10" s="13"/>
      <c r="AMB10" s="13"/>
      <c r="AMC10" s="13"/>
      <c r="AMD10" s="13"/>
      <c r="AME10" s="13"/>
      <c r="AMF10" s="13"/>
      <c r="AMG10" s="13"/>
      <c r="AMH10" s="13"/>
    </row>
    <row r="11" spans="1:1023">
      <c r="A11" s="206"/>
      <c r="B11" s="205"/>
      <c r="C11" s="205"/>
      <c r="D11" s="205"/>
      <c r="E11" s="207" t="s">
        <v>170</v>
      </c>
      <c r="F11" s="208">
        <f>'BDI''S'!D50</f>
        <v>0.1527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  <c r="JX11" s="13"/>
      <c r="JY11" s="13"/>
      <c r="JZ11" s="13"/>
      <c r="KA11" s="13"/>
      <c r="KB11" s="13"/>
      <c r="KC11" s="13"/>
      <c r="KD11" s="13"/>
      <c r="KE11" s="13"/>
      <c r="KF11" s="13"/>
      <c r="KG11" s="13"/>
      <c r="KH11" s="13"/>
      <c r="KI11" s="13"/>
      <c r="KJ11" s="13"/>
      <c r="KK11" s="13"/>
      <c r="KL11" s="13"/>
      <c r="KM11" s="13"/>
      <c r="KN11" s="13"/>
      <c r="KO11" s="13"/>
      <c r="KP11" s="13"/>
      <c r="KQ11" s="13"/>
      <c r="KR11" s="13"/>
      <c r="KS11" s="13"/>
      <c r="KT11" s="13"/>
      <c r="KU11" s="13"/>
      <c r="KV11" s="13"/>
      <c r="KW11" s="13"/>
      <c r="KX11" s="13"/>
      <c r="KY11" s="13"/>
      <c r="KZ11" s="13"/>
      <c r="LA11" s="13"/>
      <c r="LB11" s="13"/>
      <c r="LC11" s="13"/>
      <c r="LD11" s="13"/>
      <c r="LE11" s="13"/>
      <c r="LF11" s="13"/>
      <c r="LG11" s="13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  <c r="LZ11" s="13"/>
      <c r="MA11" s="13"/>
      <c r="MB11" s="13"/>
      <c r="MC11" s="13"/>
      <c r="MD11" s="13"/>
      <c r="ME11" s="13"/>
      <c r="MF11" s="13"/>
      <c r="MG11" s="13"/>
      <c r="MH11" s="13"/>
      <c r="MI11" s="13"/>
      <c r="MJ11" s="13"/>
      <c r="MK11" s="13"/>
      <c r="ML11" s="13"/>
      <c r="MM11" s="13"/>
      <c r="MN11" s="13"/>
      <c r="MO11" s="13"/>
      <c r="MP11" s="13"/>
      <c r="MQ11" s="13"/>
      <c r="MR11" s="13"/>
      <c r="MS11" s="13"/>
      <c r="MT11" s="13"/>
      <c r="MU11" s="13"/>
      <c r="MV11" s="13"/>
      <c r="MW11" s="13"/>
      <c r="MX11" s="13"/>
      <c r="MY11" s="13"/>
      <c r="MZ11" s="13"/>
      <c r="NA11" s="13"/>
      <c r="NB11" s="13"/>
      <c r="NC11" s="13"/>
      <c r="ND11" s="13"/>
      <c r="NE11" s="13"/>
      <c r="NF11" s="13"/>
      <c r="NG11" s="13"/>
      <c r="NH11" s="13"/>
      <c r="NI11" s="13"/>
      <c r="NJ11" s="13"/>
      <c r="NK11" s="13"/>
      <c r="NL11" s="13"/>
      <c r="NM11" s="13"/>
      <c r="NN11" s="13"/>
      <c r="NO11" s="13"/>
      <c r="NP11" s="13"/>
      <c r="NQ11" s="13"/>
      <c r="NR11" s="13"/>
      <c r="NS11" s="13"/>
      <c r="NT11" s="13"/>
      <c r="NU11" s="13"/>
      <c r="NV11" s="13"/>
      <c r="NW11" s="13"/>
      <c r="NX11" s="13"/>
      <c r="NY11" s="13"/>
      <c r="NZ11" s="13"/>
      <c r="OA11" s="13"/>
      <c r="OB11" s="13"/>
      <c r="OC11" s="13"/>
      <c r="OD11" s="13"/>
      <c r="OE11" s="13"/>
      <c r="OF11" s="13"/>
      <c r="OG11" s="13"/>
      <c r="OH11" s="13"/>
      <c r="OI11" s="13"/>
      <c r="OJ11" s="13"/>
      <c r="OK11" s="13"/>
      <c r="OL11" s="13"/>
      <c r="OM11" s="13"/>
      <c r="ON11" s="13"/>
      <c r="OO11" s="13"/>
      <c r="OP11" s="13"/>
      <c r="OQ11" s="13"/>
      <c r="OR11" s="13"/>
      <c r="OS11" s="13"/>
      <c r="OT11" s="13"/>
      <c r="OU11" s="13"/>
      <c r="OV11" s="13"/>
      <c r="OW11" s="13"/>
      <c r="OX11" s="13"/>
      <c r="OY11" s="13"/>
      <c r="OZ11" s="13"/>
      <c r="PA11" s="13"/>
      <c r="PB11" s="13"/>
      <c r="PC11" s="13"/>
      <c r="PD11" s="13"/>
      <c r="PE11" s="13"/>
      <c r="PF11" s="13"/>
      <c r="PG11" s="13"/>
      <c r="PH11" s="13"/>
      <c r="PI11" s="13"/>
      <c r="PJ11" s="13"/>
      <c r="PK11" s="13"/>
      <c r="PL11" s="13"/>
      <c r="PM11" s="13"/>
      <c r="PN11" s="13"/>
      <c r="PO11" s="13"/>
      <c r="PP11" s="13"/>
      <c r="PQ11" s="13"/>
      <c r="PR11" s="13"/>
      <c r="PS11" s="13"/>
      <c r="PT11" s="13"/>
      <c r="PU11" s="13"/>
      <c r="PV11" s="13"/>
      <c r="PW11" s="13"/>
      <c r="PX11" s="13"/>
      <c r="PY11" s="13"/>
      <c r="PZ11" s="13"/>
      <c r="QA11" s="13"/>
      <c r="QB11" s="13"/>
      <c r="QC11" s="13"/>
      <c r="QD11" s="13"/>
      <c r="QE11" s="13"/>
      <c r="QF11" s="13"/>
      <c r="QG11" s="13"/>
      <c r="QH11" s="13"/>
      <c r="QI11" s="13"/>
      <c r="QJ11" s="13"/>
      <c r="QK11" s="13"/>
      <c r="QL11" s="13"/>
      <c r="QM11" s="13"/>
      <c r="QN11" s="13"/>
      <c r="QO11" s="13"/>
      <c r="QP11" s="13"/>
      <c r="QQ11" s="13"/>
      <c r="QR11" s="13"/>
      <c r="QS11" s="13"/>
      <c r="QT11" s="13"/>
      <c r="QU11" s="13"/>
      <c r="QV11" s="13"/>
      <c r="QW11" s="13"/>
      <c r="QX11" s="13"/>
      <c r="QY11" s="13"/>
      <c r="QZ11" s="13"/>
      <c r="RA11" s="13"/>
      <c r="RB11" s="13"/>
      <c r="RC11" s="13"/>
      <c r="RD11" s="13"/>
      <c r="RE11" s="13"/>
      <c r="RF11" s="13"/>
      <c r="RG11" s="13"/>
      <c r="RH11" s="13"/>
      <c r="RI11" s="13"/>
      <c r="RJ11" s="13"/>
      <c r="RK11" s="13"/>
      <c r="RL11" s="13"/>
      <c r="RM11" s="13"/>
      <c r="RN11" s="13"/>
      <c r="RO11" s="13"/>
      <c r="RP11" s="13"/>
      <c r="RQ11" s="13"/>
      <c r="RR11" s="13"/>
      <c r="RS11" s="13"/>
      <c r="RT11" s="13"/>
      <c r="RU11" s="13"/>
      <c r="RV11" s="13"/>
      <c r="RW11" s="13"/>
      <c r="RX11" s="13"/>
      <c r="RY11" s="13"/>
      <c r="RZ11" s="13"/>
      <c r="SA11" s="13"/>
      <c r="SB11" s="13"/>
      <c r="SC11" s="13"/>
      <c r="SD11" s="13"/>
      <c r="SE11" s="13"/>
      <c r="SF11" s="13"/>
      <c r="SG11" s="13"/>
      <c r="SH11" s="13"/>
      <c r="SI11" s="13"/>
      <c r="SJ11" s="13"/>
      <c r="SK11" s="13"/>
      <c r="SL11" s="13"/>
      <c r="SM11" s="13"/>
      <c r="SN11" s="13"/>
      <c r="SO11" s="13"/>
      <c r="SP11" s="13"/>
      <c r="SQ11" s="13"/>
      <c r="SR11" s="13"/>
      <c r="SS11" s="13"/>
      <c r="ST11" s="13"/>
      <c r="SU11" s="13"/>
      <c r="SV11" s="13"/>
      <c r="SW11" s="13"/>
      <c r="SX11" s="13"/>
      <c r="SY11" s="13"/>
      <c r="SZ11" s="13"/>
      <c r="TA11" s="13"/>
      <c r="TB11" s="13"/>
      <c r="TC11" s="13"/>
      <c r="TD11" s="13"/>
      <c r="TE11" s="13"/>
      <c r="TF11" s="13"/>
      <c r="TG11" s="13"/>
      <c r="TH11" s="13"/>
      <c r="TI11" s="13"/>
      <c r="TJ11" s="13"/>
      <c r="TK11" s="13"/>
      <c r="TL11" s="13"/>
      <c r="TM11" s="13"/>
      <c r="TN11" s="13"/>
      <c r="TO11" s="13"/>
      <c r="TP11" s="13"/>
      <c r="TQ11" s="13"/>
      <c r="TR11" s="13"/>
      <c r="TS11" s="13"/>
      <c r="TT11" s="13"/>
      <c r="TU11" s="13"/>
      <c r="TV11" s="13"/>
      <c r="TW11" s="13"/>
      <c r="TX11" s="13"/>
      <c r="TY11" s="13"/>
      <c r="TZ11" s="13"/>
      <c r="UA11" s="13"/>
      <c r="UB11" s="13"/>
      <c r="UC11" s="13"/>
      <c r="UD11" s="13"/>
      <c r="UE11" s="13"/>
      <c r="UF11" s="13"/>
      <c r="UG11" s="13"/>
      <c r="UH11" s="13"/>
      <c r="UI11" s="13"/>
      <c r="UJ11" s="13"/>
      <c r="UK11" s="13"/>
      <c r="UL11" s="13"/>
      <c r="UM11" s="13"/>
      <c r="UN11" s="13"/>
      <c r="UO11" s="13"/>
      <c r="UP11" s="13"/>
      <c r="UQ11" s="13"/>
      <c r="UR11" s="13"/>
      <c r="US11" s="13"/>
      <c r="UT11" s="13"/>
      <c r="UU11" s="13"/>
      <c r="UV11" s="13"/>
      <c r="UW11" s="13"/>
      <c r="UX11" s="13"/>
      <c r="UY11" s="13"/>
      <c r="UZ11" s="13"/>
      <c r="VA11" s="13"/>
      <c r="VB11" s="13"/>
      <c r="VC11" s="13"/>
      <c r="VD11" s="13"/>
      <c r="VE11" s="13"/>
      <c r="VF11" s="13"/>
      <c r="VG11" s="13"/>
      <c r="VH11" s="13"/>
      <c r="VI11" s="13"/>
      <c r="VJ11" s="13"/>
      <c r="VK11" s="13"/>
      <c r="VL11" s="13"/>
      <c r="VM11" s="13"/>
      <c r="VN11" s="13"/>
      <c r="VO11" s="13"/>
      <c r="VP11" s="13"/>
      <c r="VQ11" s="13"/>
      <c r="VR11" s="13"/>
      <c r="VS11" s="13"/>
      <c r="VT11" s="13"/>
      <c r="VU11" s="13"/>
      <c r="VV11" s="13"/>
      <c r="VW11" s="13"/>
      <c r="VX11" s="13"/>
      <c r="VY11" s="13"/>
      <c r="VZ11" s="13"/>
      <c r="WA11" s="13"/>
      <c r="WB11" s="13"/>
      <c r="WC11" s="13"/>
      <c r="WD11" s="13"/>
      <c r="WE11" s="13"/>
      <c r="WF11" s="13"/>
      <c r="WG11" s="13"/>
      <c r="WH11" s="13"/>
      <c r="WI11" s="13"/>
      <c r="WJ11" s="13"/>
      <c r="WK11" s="13"/>
      <c r="WL11" s="13"/>
      <c r="WM11" s="13"/>
      <c r="WN11" s="13"/>
      <c r="WO11" s="13"/>
      <c r="WP11" s="13"/>
      <c r="WQ11" s="13"/>
      <c r="WR11" s="13"/>
      <c r="WS11" s="13"/>
      <c r="WT11" s="13"/>
      <c r="WU11" s="13"/>
      <c r="WV11" s="13"/>
      <c r="WW11" s="13"/>
      <c r="WX11" s="13"/>
      <c r="WY11" s="13"/>
      <c r="WZ11" s="13"/>
      <c r="XA11" s="13"/>
      <c r="XB11" s="13"/>
      <c r="XC11" s="13"/>
      <c r="XD11" s="13"/>
      <c r="XE11" s="13"/>
      <c r="XF11" s="13"/>
      <c r="XG11" s="13"/>
      <c r="XH11" s="13"/>
      <c r="XI11" s="13"/>
      <c r="XJ11" s="13"/>
      <c r="XK11" s="13"/>
      <c r="XL11" s="13"/>
      <c r="XM11" s="13"/>
      <c r="XN11" s="13"/>
      <c r="XO11" s="13"/>
      <c r="XP11" s="13"/>
      <c r="XQ11" s="13"/>
      <c r="XR11" s="13"/>
      <c r="XS11" s="13"/>
      <c r="XT11" s="13"/>
      <c r="XU11" s="13"/>
      <c r="XV11" s="13"/>
      <c r="XW11" s="13"/>
      <c r="XX11" s="13"/>
      <c r="XY11" s="13"/>
      <c r="XZ11" s="13"/>
      <c r="YA11" s="13"/>
      <c r="YB11" s="13"/>
      <c r="YC11" s="13"/>
      <c r="YD11" s="13"/>
      <c r="YE11" s="13"/>
      <c r="YF11" s="13"/>
      <c r="YG11" s="13"/>
      <c r="YH11" s="13"/>
      <c r="YI11" s="13"/>
      <c r="YJ11" s="13"/>
      <c r="YK11" s="13"/>
      <c r="YL11" s="13"/>
      <c r="YM11" s="13"/>
      <c r="YN11" s="13"/>
      <c r="YO11" s="13"/>
      <c r="YP11" s="13"/>
      <c r="YQ11" s="13"/>
      <c r="YR11" s="13"/>
      <c r="YS11" s="13"/>
      <c r="YT11" s="13"/>
      <c r="YU11" s="13"/>
      <c r="YV11" s="13"/>
      <c r="YW11" s="13"/>
      <c r="YX11" s="13"/>
      <c r="YY11" s="13"/>
      <c r="YZ11" s="13"/>
      <c r="ZA11" s="13"/>
      <c r="ZB11" s="13"/>
      <c r="ZC11" s="13"/>
      <c r="ZD11" s="13"/>
      <c r="ZE11" s="13"/>
      <c r="ZF11" s="13"/>
      <c r="ZG11" s="13"/>
      <c r="ZH11" s="13"/>
      <c r="ZI11" s="13"/>
      <c r="ZJ11" s="13"/>
      <c r="ZK11" s="13"/>
      <c r="ZL11" s="13"/>
      <c r="ZM11" s="13"/>
      <c r="ZN11" s="13"/>
      <c r="ZO11" s="13"/>
      <c r="ZP11" s="13"/>
      <c r="ZQ11" s="13"/>
      <c r="ZR11" s="13"/>
      <c r="ZS11" s="13"/>
      <c r="ZT11" s="13"/>
      <c r="ZU11" s="13"/>
      <c r="ZV11" s="13"/>
      <c r="ZW11" s="13"/>
      <c r="ZX11" s="13"/>
      <c r="ZY11" s="13"/>
      <c r="ZZ11" s="13"/>
      <c r="AAA11" s="13"/>
      <c r="AAB11" s="13"/>
      <c r="AAC11" s="13"/>
      <c r="AAD11" s="13"/>
      <c r="AAE11" s="13"/>
      <c r="AAF11" s="13"/>
      <c r="AAG11" s="13"/>
      <c r="AAH11" s="13"/>
      <c r="AAI11" s="13"/>
      <c r="AAJ11" s="13"/>
      <c r="AAK11" s="13"/>
      <c r="AAL11" s="13"/>
      <c r="AAM11" s="13"/>
      <c r="AAN11" s="13"/>
      <c r="AAO11" s="13"/>
      <c r="AAP11" s="13"/>
      <c r="AAQ11" s="13"/>
      <c r="AAR11" s="13"/>
      <c r="AAS11" s="13"/>
      <c r="AAT11" s="13"/>
      <c r="AAU11" s="13"/>
      <c r="AAV11" s="13"/>
      <c r="AAW11" s="13"/>
      <c r="AAX11" s="13"/>
      <c r="AAY11" s="13"/>
      <c r="AAZ11" s="13"/>
      <c r="ABA11" s="13"/>
      <c r="ABB11" s="13"/>
      <c r="ABC11" s="13"/>
      <c r="ABD11" s="13"/>
      <c r="ABE11" s="13"/>
      <c r="ABF11" s="13"/>
      <c r="ABG11" s="13"/>
      <c r="ABH11" s="13"/>
      <c r="ABI11" s="13"/>
      <c r="ABJ11" s="13"/>
      <c r="ABK11" s="13"/>
      <c r="ABL11" s="13"/>
      <c r="ABM11" s="13"/>
      <c r="ABN11" s="13"/>
      <c r="ABO11" s="13"/>
      <c r="ABP11" s="13"/>
      <c r="ABQ11" s="13"/>
      <c r="ABR11" s="13"/>
      <c r="ABS11" s="13"/>
      <c r="ABT11" s="13"/>
      <c r="ABU11" s="13"/>
      <c r="ABV11" s="13"/>
      <c r="ABW11" s="13"/>
      <c r="ABX11" s="13"/>
      <c r="ABY11" s="13"/>
      <c r="ABZ11" s="13"/>
      <c r="ACA11" s="13"/>
      <c r="ACB11" s="13"/>
      <c r="ACC11" s="13"/>
      <c r="ACD11" s="13"/>
      <c r="ACE11" s="13"/>
      <c r="ACF11" s="13"/>
      <c r="ACG11" s="13"/>
      <c r="ACH11" s="13"/>
      <c r="ACI11" s="13"/>
      <c r="ACJ11" s="13"/>
      <c r="ACK11" s="13"/>
      <c r="ACL11" s="13"/>
      <c r="ACM11" s="13"/>
      <c r="ACN11" s="13"/>
      <c r="ACO11" s="13"/>
      <c r="ACP11" s="13"/>
      <c r="ACQ11" s="13"/>
      <c r="ACR11" s="13"/>
      <c r="ACS11" s="13"/>
      <c r="ACT11" s="13"/>
      <c r="ACU11" s="13"/>
      <c r="ACV11" s="13"/>
      <c r="ACW11" s="13"/>
      <c r="ACX11" s="13"/>
      <c r="ACY11" s="13"/>
      <c r="ACZ11" s="13"/>
      <c r="ADA11" s="13"/>
      <c r="ADB11" s="13"/>
      <c r="ADC11" s="13"/>
      <c r="ADD11" s="13"/>
      <c r="ADE11" s="13"/>
      <c r="ADF11" s="13"/>
      <c r="ADG11" s="13"/>
      <c r="ADH11" s="13"/>
      <c r="ADI11" s="13"/>
      <c r="ADJ11" s="13"/>
      <c r="ADK11" s="13"/>
      <c r="ADL11" s="13"/>
      <c r="ADM11" s="13"/>
      <c r="ADN11" s="13"/>
      <c r="ADO11" s="13"/>
      <c r="ADP11" s="13"/>
      <c r="ADQ11" s="13"/>
      <c r="ADR11" s="13"/>
      <c r="ADS11" s="13"/>
      <c r="ADT11" s="13"/>
      <c r="ADU11" s="13"/>
      <c r="ADV11" s="13"/>
      <c r="ADW11" s="13"/>
      <c r="ADX11" s="13"/>
      <c r="ADY11" s="13"/>
      <c r="ADZ11" s="13"/>
      <c r="AEA11" s="13"/>
      <c r="AEB11" s="13"/>
      <c r="AEC11" s="13"/>
      <c r="AED11" s="13"/>
      <c r="AEE11" s="13"/>
      <c r="AEF11" s="13"/>
      <c r="AEG11" s="13"/>
      <c r="AEH11" s="13"/>
      <c r="AEI11" s="13"/>
      <c r="AEJ11" s="13"/>
      <c r="AEK11" s="13"/>
      <c r="AEL11" s="13"/>
      <c r="AEM11" s="13"/>
      <c r="AEN11" s="13"/>
      <c r="AEO11" s="13"/>
      <c r="AEP11" s="13"/>
      <c r="AEQ11" s="13"/>
      <c r="AER11" s="13"/>
      <c r="AES11" s="13"/>
      <c r="AET11" s="13"/>
      <c r="AEU11" s="13"/>
      <c r="AEV11" s="13"/>
      <c r="AEW11" s="13"/>
      <c r="AEX11" s="13"/>
      <c r="AEY11" s="13"/>
      <c r="AEZ11" s="13"/>
      <c r="AFA11" s="13"/>
      <c r="AFB11" s="13"/>
      <c r="AFC11" s="13"/>
      <c r="AFD11" s="13"/>
      <c r="AFE11" s="13"/>
      <c r="AFF11" s="13"/>
      <c r="AFG11" s="13"/>
      <c r="AFH11" s="13"/>
      <c r="AFI11" s="13"/>
      <c r="AFJ11" s="13"/>
      <c r="AFK11" s="13"/>
      <c r="AFL11" s="13"/>
      <c r="AFM11" s="13"/>
      <c r="AFN11" s="13"/>
      <c r="AFO11" s="13"/>
      <c r="AFP11" s="13"/>
      <c r="AFQ11" s="13"/>
      <c r="AFR11" s="13"/>
      <c r="AFS11" s="13"/>
      <c r="AFT11" s="13"/>
      <c r="AFU11" s="13"/>
      <c r="AFV11" s="13"/>
      <c r="AFW11" s="13"/>
      <c r="AFX11" s="13"/>
      <c r="AFY11" s="13"/>
      <c r="AFZ11" s="13"/>
      <c r="AGA11" s="13"/>
      <c r="AGB11" s="13"/>
      <c r="AGC11" s="13"/>
      <c r="AGD11" s="13"/>
      <c r="AGE11" s="13"/>
      <c r="AGF11" s="13"/>
      <c r="AGG11" s="13"/>
      <c r="AGH11" s="13"/>
      <c r="AGI11" s="13"/>
      <c r="AGJ11" s="13"/>
      <c r="AGK11" s="13"/>
      <c r="AGL11" s="13"/>
      <c r="AGM11" s="13"/>
      <c r="AGN11" s="13"/>
      <c r="AGO11" s="13"/>
      <c r="AGP11" s="13"/>
      <c r="AGQ11" s="13"/>
      <c r="AGR11" s="13"/>
      <c r="AGS11" s="13"/>
      <c r="AGT11" s="13"/>
      <c r="AGU11" s="13"/>
      <c r="AGV11" s="13"/>
      <c r="AGW11" s="13"/>
      <c r="AGX11" s="13"/>
      <c r="AGY11" s="13"/>
      <c r="AGZ11" s="13"/>
      <c r="AHA11" s="13"/>
      <c r="AHB11" s="13"/>
      <c r="AHC11" s="13"/>
      <c r="AHD11" s="13"/>
      <c r="AHE11" s="13"/>
      <c r="AHF11" s="13"/>
      <c r="AHG11" s="13"/>
      <c r="AHH11" s="13"/>
      <c r="AHI11" s="13"/>
      <c r="AHJ11" s="13"/>
      <c r="AHK11" s="13"/>
      <c r="AHL11" s="13"/>
      <c r="AHM11" s="13"/>
      <c r="AHN11" s="13"/>
      <c r="AHO11" s="13"/>
      <c r="AHP11" s="13"/>
      <c r="AHQ11" s="13"/>
      <c r="AHR11" s="13"/>
      <c r="AHS11" s="13"/>
      <c r="AHT11" s="13"/>
      <c r="AHU11" s="13"/>
      <c r="AHV11" s="13"/>
      <c r="AHW11" s="13"/>
      <c r="AHX11" s="13"/>
      <c r="AHY11" s="13"/>
      <c r="AHZ11" s="13"/>
      <c r="AIA11" s="13"/>
      <c r="AIB11" s="13"/>
      <c r="AIC11" s="13"/>
      <c r="AID11" s="13"/>
      <c r="AIE11" s="13"/>
      <c r="AIF11" s="13"/>
      <c r="AIG11" s="13"/>
      <c r="AIH11" s="13"/>
      <c r="AII11" s="13"/>
      <c r="AIJ11" s="13"/>
      <c r="AIK11" s="13"/>
      <c r="AIL11" s="13"/>
      <c r="AIM11" s="13"/>
      <c r="AIN11" s="13"/>
      <c r="AIO11" s="13"/>
      <c r="AIP11" s="13"/>
      <c r="AIQ11" s="13"/>
      <c r="AIR11" s="13"/>
      <c r="AIS11" s="13"/>
      <c r="AIT11" s="13"/>
      <c r="AIU11" s="13"/>
      <c r="AIV11" s="13"/>
      <c r="AIW11" s="13"/>
      <c r="AIX11" s="13"/>
      <c r="AIY11" s="13"/>
      <c r="AIZ11" s="13"/>
      <c r="AJA11" s="13"/>
      <c r="AJB11" s="13"/>
      <c r="AJC11" s="13"/>
      <c r="AJD11" s="13"/>
      <c r="AJE11" s="13"/>
      <c r="AJF11" s="13"/>
      <c r="AJG11" s="13"/>
      <c r="AJH11" s="13"/>
      <c r="AJI11" s="13"/>
      <c r="AJJ11" s="13"/>
      <c r="AJK11" s="13"/>
      <c r="AJL11" s="13"/>
      <c r="AJM11" s="13"/>
      <c r="AJN11" s="13"/>
      <c r="AJO11" s="13"/>
      <c r="AJP11" s="13"/>
      <c r="AJQ11" s="13"/>
      <c r="AJR11" s="13"/>
      <c r="AJS11" s="13"/>
      <c r="AJT11" s="13"/>
      <c r="AJU11" s="13"/>
      <c r="AJV11" s="13"/>
      <c r="AJW11" s="13"/>
      <c r="AJX11" s="13"/>
      <c r="AJY11" s="13"/>
      <c r="AJZ11" s="13"/>
      <c r="AKA11" s="13"/>
      <c r="AKB11" s="13"/>
      <c r="AKC11" s="13"/>
      <c r="AKD11" s="13"/>
      <c r="AKE11" s="13"/>
      <c r="AKF11" s="13"/>
      <c r="AKG11" s="13"/>
      <c r="AKH11" s="13"/>
      <c r="AKI11" s="13"/>
      <c r="AKJ11" s="13"/>
      <c r="AKK11" s="13"/>
      <c r="AKL11" s="13"/>
      <c r="AKM11" s="13"/>
      <c r="AKN11" s="13"/>
      <c r="AKO11" s="13"/>
      <c r="AKP11" s="13"/>
      <c r="AKQ11" s="13"/>
      <c r="AKR11" s="13"/>
      <c r="AKS11" s="13"/>
      <c r="AKT11" s="13"/>
      <c r="AKU11" s="13"/>
      <c r="AKV11" s="13"/>
      <c r="AKW11" s="13"/>
      <c r="AKX11" s="13"/>
      <c r="AKY11" s="13"/>
      <c r="AKZ11" s="13"/>
      <c r="ALA11" s="13"/>
      <c r="ALB11" s="13"/>
      <c r="ALC11" s="13"/>
      <c r="ALD11" s="13"/>
      <c r="ALE11" s="13"/>
      <c r="ALF11" s="13"/>
      <c r="ALG11" s="13"/>
      <c r="ALH11" s="13"/>
      <c r="ALI11" s="13"/>
      <c r="ALJ11" s="13"/>
      <c r="ALK11" s="13"/>
      <c r="ALL11" s="13"/>
      <c r="ALM11" s="13"/>
      <c r="ALN11" s="13"/>
      <c r="ALO11" s="13"/>
      <c r="ALP11" s="13"/>
      <c r="ALQ11" s="13"/>
      <c r="ALR11" s="13"/>
      <c r="ALS11" s="13"/>
      <c r="ALT11" s="13"/>
      <c r="ALU11" s="13"/>
      <c r="ALV11" s="13"/>
      <c r="ALW11" s="13"/>
      <c r="ALX11" s="13"/>
      <c r="ALY11" s="13"/>
      <c r="ALZ11" s="13"/>
      <c r="AMA11" s="13"/>
      <c r="AMB11" s="13"/>
      <c r="AMC11" s="13"/>
      <c r="AMD11" s="13"/>
      <c r="AME11" s="13"/>
      <c r="AMF11" s="13"/>
      <c r="AMG11" s="13"/>
      <c r="AMH11" s="13"/>
    </row>
    <row r="12" spans="1:1023">
      <c r="A12" s="206"/>
      <c r="B12" s="205"/>
      <c r="C12" s="205"/>
      <c r="D12" s="205"/>
      <c r="E12" s="207" t="s">
        <v>21</v>
      </c>
      <c r="F12" s="209">
        <v>0.86219999999999997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  <c r="IW12" s="13"/>
      <c r="IX12" s="13"/>
      <c r="IY12" s="13"/>
      <c r="IZ12" s="13"/>
      <c r="JA12" s="13"/>
      <c r="JB12" s="13"/>
      <c r="JC12" s="13"/>
      <c r="JD12" s="13"/>
      <c r="JE12" s="13"/>
      <c r="JF12" s="13"/>
      <c r="JG12" s="13"/>
      <c r="JH12" s="13"/>
      <c r="JI12" s="13"/>
      <c r="JJ12" s="13"/>
      <c r="JK12" s="13"/>
      <c r="JL12" s="13"/>
      <c r="JM12" s="13"/>
      <c r="JN12" s="13"/>
      <c r="JO12" s="13"/>
      <c r="JP12" s="13"/>
      <c r="JQ12" s="13"/>
      <c r="JR12" s="13"/>
      <c r="JS12" s="13"/>
      <c r="JT12" s="13"/>
      <c r="JU12" s="13"/>
      <c r="JV12" s="13"/>
      <c r="JW12" s="13"/>
      <c r="JX12" s="13"/>
      <c r="JY12" s="13"/>
      <c r="JZ12" s="13"/>
      <c r="KA12" s="13"/>
      <c r="KB12" s="13"/>
      <c r="KC12" s="13"/>
      <c r="KD12" s="13"/>
      <c r="KE12" s="13"/>
      <c r="KF12" s="13"/>
      <c r="KG12" s="13"/>
      <c r="KH12" s="13"/>
      <c r="KI12" s="13"/>
      <c r="KJ12" s="13"/>
      <c r="KK12" s="13"/>
      <c r="KL12" s="13"/>
      <c r="KM12" s="13"/>
      <c r="KN12" s="13"/>
      <c r="KO12" s="13"/>
      <c r="KP12" s="13"/>
      <c r="KQ12" s="13"/>
      <c r="KR12" s="13"/>
      <c r="KS12" s="13"/>
      <c r="KT12" s="13"/>
      <c r="KU12" s="13"/>
      <c r="KV12" s="13"/>
      <c r="KW12" s="13"/>
      <c r="KX12" s="13"/>
      <c r="KY12" s="13"/>
      <c r="KZ12" s="13"/>
      <c r="LA12" s="13"/>
      <c r="LB12" s="13"/>
      <c r="LC12" s="13"/>
      <c r="LD12" s="13"/>
      <c r="LE12" s="13"/>
      <c r="LF12" s="13"/>
      <c r="LG12" s="13"/>
      <c r="LH12" s="13"/>
      <c r="LI12" s="13"/>
      <c r="LJ12" s="13"/>
      <c r="LK12" s="13"/>
      <c r="LL12" s="13"/>
      <c r="LM12" s="13"/>
      <c r="LN12" s="13"/>
      <c r="LO12" s="13"/>
      <c r="LP12" s="13"/>
      <c r="LQ12" s="13"/>
      <c r="LR12" s="13"/>
      <c r="LS12" s="13"/>
      <c r="LT12" s="13"/>
      <c r="LU12" s="13"/>
      <c r="LV12" s="13"/>
      <c r="LW12" s="13"/>
      <c r="LX12" s="13"/>
      <c r="LY12" s="13"/>
      <c r="LZ12" s="13"/>
      <c r="MA12" s="13"/>
      <c r="MB12" s="13"/>
      <c r="MC12" s="13"/>
      <c r="MD12" s="13"/>
      <c r="ME12" s="13"/>
      <c r="MF12" s="13"/>
      <c r="MG12" s="13"/>
      <c r="MH12" s="13"/>
      <c r="MI12" s="13"/>
      <c r="MJ12" s="13"/>
      <c r="MK12" s="13"/>
      <c r="ML12" s="13"/>
      <c r="MM12" s="13"/>
      <c r="MN12" s="13"/>
      <c r="MO12" s="13"/>
      <c r="MP12" s="13"/>
      <c r="MQ12" s="13"/>
      <c r="MR12" s="13"/>
      <c r="MS12" s="13"/>
      <c r="MT12" s="13"/>
      <c r="MU12" s="13"/>
      <c r="MV12" s="13"/>
      <c r="MW12" s="13"/>
      <c r="MX12" s="13"/>
      <c r="MY12" s="13"/>
      <c r="MZ12" s="13"/>
      <c r="NA12" s="13"/>
      <c r="NB12" s="13"/>
      <c r="NC12" s="13"/>
      <c r="ND12" s="13"/>
      <c r="NE12" s="13"/>
      <c r="NF12" s="13"/>
      <c r="NG12" s="13"/>
      <c r="NH12" s="13"/>
      <c r="NI12" s="13"/>
      <c r="NJ12" s="13"/>
      <c r="NK12" s="13"/>
      <c r="NL12" s="13"/>
      <c r="NM12" s="13"/>
      <c r="NN12" s="13"/>
      <c r="NO12" s="13"/>
      <c r="NP12" s="13"/>
      <c r="NQ12" s="13"/>
      <c r="NR12" s="13"/>
      <c r="NS12" s="13"/>
      <c r="NT12" s="13"/>
      <c r="NU12" s="13"/>
      <c r="NV12" s="13"/>
      <c r="NW12" s="13"/>
      <c r="NX12" s="13"/>
      <c r="NY12" s="13"/>
      <c r="NZ12" s="13"/>
      <c r="OA12" s="13"/>
      <c r="OB12" s="13"/>
      <c r="OC12" s="13"/>
      <c r="OD12" s="13"/>
      <c r="OE12" s="13"/>
      <c r="OF12" s="13"/>
      <c r="OG12" s="13"/>
      <c r="OH12" s="13"/>
      <c r="OI12" s="13"/>
      <c r="OJ12" s="13"/>
      <c r="OK12" s="13"/>
      <c r="OL12" s="13"/>
      <c r="OM12" s="13"/>
      <c r="ON12" s="13"/>
      <c r="OO12" s="13"/>
      <c r="OP12" s="13"/>
      <c r="OQ12" s="13"/>
      <c r="OR12" s="13"/>
      <c r="OS12" s="13"/>
      <c r="OT12" s="13"/>
      <c r="OU12" s="13"/>
      <c r="OV12" s="13"/>
      <c r="OW12" s="13"/>
      <c r="OX12" s="13"/>
      <c r="OY12" s="13"/>
      <c r="OZ12" s="13"/>
      <c r="PA12" s="13"/>
      <c r="PB12" s="13"/>
      <c r="PC12" s="13"/>
      <c r="PD12" s="13"/>
      <c r="PE12" s="13"/>
      <c r="PF12" s="13"/>
      <c r="PG12" s="13"/>
      <c r="PH12" s="13"/>
      <c r="PI12" s="13"/>
      <c r="PJ12" s="13"/>
      <c r="PK12" s="13"/>
      <c r="PL12" s="13"/>
      <c r="PM12" s="13"/>
      <c r="PN12" s="13"/>
      <c r="PO12" s="13"/>
      <c r="PP12" s="13"/>
      <c r="PQ12" s="13"/>
      <c r="PR12" s="13"/>
      <c r="PS12" s="13"/>
      <c r="PT12" s="13"/>
      <c r="PU12" s="13"/>
      <c r="PV12" s="13"/>
      <c r="PW12" s="13"/>
      <c r="PX12" s="13"/>
      <c r="PY12" s="13"/>
      <c r="PZ12" s="13"/>
      <c r="QA12" s="13"/>
      <c r="QB12" s="13"/>
      <c r="QC12" s="13"/>
      <c r="QD12" s="13"/>
      <c r="QE12" s="13"/>
      <c r="QF12" s="13"/>
      <c r="QG12" s="13"/>
      <c r="QH12" s="13"/>
      <c r="QI12" s="13"/>
      <c r="QJ12" s="13"/>
      <c r="QK12" s="13"/>
      <c r="QL12" s="13"/>
      <c r="QM12" s="13"/>
      <c r="QN12" s="13"/>
      <c r="QO12" s="13"/>
      <c r="QP12" s="13"/>
      <c r="QQ12" s="13"/>
      <c r="QR12" s="13"/>
      <c r="QS12" s="13"/>
      <c r="QT12" s="13"/>
      <c r="QU12" s="13"/>
      <c r="QV12" s="13"/>
      <c r="QW12" s="13"/>
      <c r="QX12" s="13"/>
      <c r="QY12" s="13"/>
      <c r="QZ12" s="13"/>
      <c r="RA12" s="13"/>
      <c r="RB12" s="13"/>
      <c r="RC12" s="13"/>
      <c r="RD12" s="13"/>
      <c r="RE12" s="13"/>
      <c r="RF12" s="13"/>
      <c r="RG12" s="13"/>
      <c r="RH12" s="13"/>
      <c r="RI12" s="13"/>
      <c r="RJ12" s="13"/>
      <c r="RK12" s="13"/>
      <c r="RL12" s="13"/>
      <c r="RM12" s="13"/>
      <c r="RN12" s="13"/>
      <c r="RO12" s="13"/>
      <c r="RP12" s="13"/>
      <c r="RQ12" s="13"/>
      <c r="RR12" s="13"/>
      <c r="RS12" s="13"/>
      <c r="RT12" s="13"/>
      <c r="RU12" s="13"/>
      <c r="RV12" s="13"/>
      <c r="RW12" s="13"/>
      <c r="RX12" s="13"/>
      <c r="RY12" s="13"/>
      <c r="RZ12" s="13"/>
      <c r="SA12" s="13"/>
      <c r="SB12" s="13"/>
      <c r="SC12" s="13"/>
      <c r="SD12" s="13"/>
      <c r="SE12" s="13"/>
      <c r="SF12" s="13"/>
      <c r="SG12" s="13"/>
      <c r="SH12" s="13"/>
      <c r="SI12" s="13"/>
      <c r="SJ12" s="13"/>
      <c r="SK12" s="13"/>
      <c r="SL12" s="13"/>
      <c r="SM12" s="13"/>
      <c r="SN12" s="13"/>
      <c r="SO12" s="13"/>
      <c r="SP12" s="13"/>
      <c r="SQ12" s="13"/>
      <c r="SR12" s="13"/>
      <c r="SS12" s="13"/>
      <c r="ST12" s="13"/>
      <c r="SU12" s="13"/>
      <c r="SV12" s="13"/>
      <c r="SW12" s="13"/>
      <c r="SX12" s="13"/>
      <c r="SY12" s="13"/>
      <c r="SZ12" s="13"/>
      <c r="TA12" s="13"/>
      <c r="TB12" s="13"/>
      <c r="TC12" s="13"/>
      <c r="TD12" s="13"/>
      <c r="TE12" s="13"/>
      <c r="TF12" s="13"/>
      <c r="TG12" s="13"/>
      <c r="TH12" s="13"/>
      <c r="TI12" s="13"/>
      <c r="TJ12" s="13"/>
      <c r="TK12" s="13"/>
      <c r="TL12" s="13"/>
      <c r="TM12" s="13"/>
      <c r="TN12" s="13"/>
      <c r="TO12" s="13"/>
      <c r="TP12" s="13"/>
      <c r="TQ12" s="13"/>
      <c r="TR12" s="13"/>
      <c r="TS12" s="13"/>
      <c r="TT12" s="13"/>
      <c r="TU12" s="13"/>
      <c r="TV12" s="13"/>
      <c r="TW12" s="13"/>
      <c r="TX12" s="13"/>
      <c r="TY12" s="13"/>
      <c r="TZ12" s="13"/>
      <c r="UA12" s="13"/>
      <c r="UB12" s="13"/>
      <c r="UC12" s="13"/>
      <c r="UD12" s="13"/>
      <c r="UE12" s="13"/>
      <c r="UF12" s="13"/>
      <c r="UG12" s="13"/>
      <c r="UH12" s="13"/>
      <c r="UI12" s="13"/>
      <c r="UJ12" s="13"/>
      <c r="UK12" s="13"/>
      <c r="UL12" s="13"/>
      <c r="UM12" s="13"/>
      <c r="UN12" s="13"/>
      <c r="UO12" s="13"/>
      <c r="UP12" s="13"/>
      <c r="UQ12" s="13"/>
      <c r="UR12" s="13"/>
      <c r="US12" s="13"/>
      <c r="UT12" s="13"/>
      <c r="UU12" s="13"/>
      <c r="UV12" s="13"/>
      <c r="UW12" s="13"/>
      <c r="UX12" s="13"/>
      <c r="UY12" s="13"/>
      <c r="UZ12" s="13"/>
      <c r="VA12" s="13"/>
      <c r="VB12" s="13"/>
      <c r="VC12" s="13"/>
      <c r="VD12" s="13"/>
      <c r="VE12" s="13"/>
      <c r="VF12" s="13"/>
      <c r="VG12" s="13"/>
      <c r="VH12" s="13"/>
      <c r="VI12" s="13"/>
      <c r="VJ12" s="13"/>
      <c r="VK12" s="13"/>
      <c r="VL12" s="13"/>
      <c r="VM12" s="13"/>
      <c r="VN12" s="13"/>
      <c r="VO12" s="13"/>
      <c r="VP12" s="13"/>
      <c r="VQ12" s="13"/>
      <c r="VR12" s="13"/>
      <c r="VS12" s="13"/>
      <c r="VT12" s="13"/>
      <c r="VU12" s="13"/>
      <c r="VV12" s="13"/>
      <c r="VW12" s="13"/>
      <c r="VX12" s="13"/>
      <c r="VY12" s="13"/>
      <c r="VZ12" s="13"/>
      <c r="WA12" s="13"/>
      <c r="WB12" s="13"/>
      <c r="WC12" s="13"/>
      <c r="WD12" s="13"/>
      <c r="WE12" s="13"/>
      <c r="WF12" s="13"/>
      <c r="WG12" s="13"/>
      <c r="WH12" s="13"/>
      <c r="WI12" s="13"/>
      <c r="WJ12" s="13"/>
      <c r="WK12" s="13"/>
      <c r="WL12" s="13"/>
      <c r="WM12" s="13"/>
      <c r="WN12" s="13"/>
      <c r="WO12" s="13"/>
      <c r="WP12" s="13"/>
      <c r="WQ12" s="13"/>
      <c r="WR12" s="13"/>
      <c r="WS12" s="13"/>
      <c r="WT12" s="13"/>
      <c r="WU12" s="13"/>
      <c r="WV12" s="13"/>
      <c r="WW12" s="13"/>
      <c r="WX12" s="13"/>
      <c r="WY12" s="13"/>
      <c r="WZ12" s="13"/>
      <c r="XA12" s="13"/>
      <c r="XB12" s="13"/>
      <c r="XC12" s="13"/>
      <c r="XD12" s="13"/>
      <c r="XE12" s="13"/>
      <c r="XF12" s="13"/>
      <c r="XG12" s="13"/>
      <c r="XH12" s="13"/>
      <c r="XI12" s="13"/>
      <c r="XJ12" s="13"/>
      <c r="XK12" s="13"/>
      <c r="XL12" s="13"/>
      <c r="XM12" s="13"/>
      <c r="XN12" s="13"/>
      <c r="XO12" s="13"/>
      <c r="XP12" s="13"/>
      <c r="XQ12" s="13"/>
      <c r="XR12" s="13"/>
      <c r="XS12" s="13"/>
      <c r="XT12" s="13"/>
      <c r="XU12" s="13"/>
      <c r="XV12" s="13"/>
      <c r="XW12" s="13"/>
      <c r="XX12" s="13"/>
      <c r="XY12" s="13"/>
      <c r="XZ12" s="13"/>
      <c r="YA12" s="13"/>
      <c r="YB12" s="13"/>
      <c r="YC12" s="13"/>
      <c r="YD12" s="13"/>
      <c r="YE12" s="13"/>
      <c r="YF12" s="13"/>
      <c r="YG12" s="13"/>
      <c r="YH12" s="13"/>
      <c r="YI12" s="13"/>
      <c r="YJ12" s="13"/>
      <c r="YK12" s="13"/>
      <c r="YL12" s="13"/>
      <c r="YM12" s="13"/>
      <c r="YN12" s="13"/>
      <c r="YO12" s="13"/>
      <c r="YP12" s="13"/>
      <c r="YQ12" s="13"/>
      <c r="YR12" s="13"/>
      <c r="YS12" s="13"/>
      <c r="YT12" s="13"/>
      <c r="YU12" s="13"/>
      <c r="YV12" s="13"/>
      <c r="YW12" s="13"/>
      <c r="YX12" s="13"/>
      <c r="YY12" s="13"/>
      <c r="YZ12" s="13"/>
      <c r="ZA12" s="13"/>
      <c r="ZB12" s="13"/>
      <c r="ZC12" s="13"/>
      <c r="ZD12" s="13"/>
      <c r="ZE12" s="13"/>
      <c r="ZF12" s="13"/>
      <c r="ZG12" s="13"/>
      <c r="ZH12" s="13"/>
      <c r="ZI12" s="13"/>
      <c r="ZJ12" s="13"/>
      <c r="ZK12" s="13"/>
      <c r="ZL12" s="13"/>
      <c r="ZM12" s="13"/>
      <c r="ZN12" s="13"/>
      <c r="ZO12" s="13"/>
      <c r="ZP12" s="13"/>
      <c r="ZQ12" s="13"/>
      <c r="ZR12" s="13"/>
      <c r="ZS12" s="13"/>
      <c r="ZT12" s="13"/>
      <c r="ZU12" s="13"/>
      <c r="ZV12" s="13"/>
      <c r="ZW12" s="13"/>
      <c r="ZX12" s="13"/>
      <c r="ZY12" s="13"/>
      <c r="ZZ12" s="13"/>
      <c r="AAA12" s="13"/>
      <c r="AAB12" s="13"/>
      <c r="AAC12" s="13"/>
      <c r="AAD12" s="13"/>
      <c r="AAE12" s="13"/>
      <c r="AAF12" s="13"/>
      <c r="AAG12" s="13"/>
      <c r="AAH12" s="13"/>
      <c r="AAI12" s="13"/>
      <c r="AAJ12" s="13"/>
      <c r="AAK12" s="13"/>
      <c r="AAL12" s="13"/>
      <c r="AAM12" s="13"/>
      <c r="AAN12" s="13"/>
      <c r="AAO12" s="13"/>
      <c r="AAP12" s="13"/>
      <c r="AAQ12" s="13"/>
      <c r="AAR12" s="13"/>
      <c r="AAS12" s="13"/>
      <c r="AAT12" s="13"/>
      <c r="AAU12" s="13"/>
      <c r="AAV12" s="13"/>
      <c r="AAW12" s="13"/>
      <c r="AAX12" s="13"/>
      <c r="AAY12" s="13"/>
      <c r="AAZ12" s="13"/>
      <c r="ABA12" s="13"/>
      <c r="ABB12" s="13"/>
      <c r="ABC12" s="13"/>
      <c r="ABD12" s="13"/>
      <c r="ABE12" s="13"/>
      <c r="ABF12" s="13"/>
      <c r="ABG12" s="13"/>
      <c r="ABH12" s="13"/>
      <c r="ABI12" s="13"/>
      <c r="ABJ12" s="13"/>
      <c r="ABK12" s="13"/>
      <c r="ABL12" s="13"/>
      <c r="ABM12" s="13"/>
      <c r="ABN12" s="13"/>
      <c r="ABO12" s="13"/>
      <c r="ABP12" s="13"/>
      <c r="ABQ12" s="13"/>
      <c r="ABR12" s="13"/>
      <c r="ABS12" s="13"/>
      <c r="ABT12" s="13"/>
      <c r="ABU12" s="13"/>
      <c r="ABV12" s="13"/>
      <c r="ABW12" s="13"/>
      <c r="ABX12" s="13"/>
      <c r="ABY12" s="13"/>
      <c r="ABZ12" s="13"/>
      <c r="ACA12" s="13"/>
      <c r="ACB12" s="13"/>
      <c r="ACC12" s="13"/>
      <c r="ACD12" s="13"/>
      <c r="ACE12" s="13"/>
      <c r="ACF12" s="13"/>
      <c r="ACG12" s="13"/>
      <c r="ACH12" s="13"/>
      <c r="ACI12" s="13"/>
      <c r="ACJ12" s="13"/>
      <c r="ACK12" s="13"/>
      <c r="ACL12" s="13"/>
      <c r="ACM12" s="13"/>
      <c r="ACN12" s="13"/>
      <c r="ACO12" s="13"/>
      <c r="ACP12" s="13"/>
      <c r="ACQ12" s="13"/>
      <c r="ACR12" s="13"/>
      <c r="ACS12" s="13"/>
      <c r="ACT12" s="13"/>
      <c r="ACU12" s="13"/>
      <c r="ACV12" s="13"/>
      <c r="ACW12" s="13"/>
      <c r="ACX12" s="13"/>
      <c r="ACY12" s="13"/>
      <c r="ACZ12" s="13"/>
      <c r="ADA12" s="13"/>
      <c r="ADB12" s="13"/>
      <c r="ADC12" s="13"/>
      <c r="ADD12" s="13"/>
      <c r="ADE12" s="13"/>
      <c r="ADF12" s="13"/>
      <c r="ADG12" s="13"/>
      <c r="ADH12" s="13"/>
      <c r="ADI12" s="13"/>
      <c r="ADJ12" s="13"/>
      <c r="ADK12" s="13"/>
      <c r="ADL12" s="13"/>
      <c r="ADM12" s="13"/>
      <c r="ADN12" s="13"/>
      <c r="ADO12" s="13"/>
      <c r="ADP12" s="13"/>
      <c r="ADQ12" s="13"/>
      <c r="ADR12" s="13"/>
      <c r="ADS12" s="13"/>
      <c r="ADT12" s="13"/>
      <c r="ADU12" s="13"/>
      <c r="ADV12" s="13"/>
      <c r="ADW12" s="13"/>
      <c r="ADX12" s="13"/>
      <c r="ADY12" s="13"/>
      <c r="ADZ12" s="13"/>
      <c r="AEA12" s="13"/>
      <c r="AEB12" s="13"/>
      <c r="AEC12" s="13"/>
      <c r="AED12" s="13"/>
      <c r="AEE12" s="13"/>
      <c r="AEF12" s="13"/>
      <c r="AEG12" s="13"/>
      <c r="AEH12" s="13"/>
      <c r="AEI12" s="13"/>
      <c r="AEJ12" s="13"/>
      <c r="AEK12" s="13"/>
      <c r="AEL12" s="13"/>
      <c r="AEM12" s="13"/>
      <c r="AEN12" s="13"/>
      <c r="AEO12" s="13"/>
      <c r="AEP12" s="13"/>
      <c r="AEQ12" s="13"/>
      <c r="AER12" s="13"/>
      <c r="AES12" s="13"/>
      <c r="AET12" s="13"/>
      <c r="AEU12" s="13"/>
      <c r="AEV12" s="13"/>
      <c r="AEW12" s="13"/>
      <c r="AEX12" s="13"/>
      <c r="AEY12" s="13"/>
      <c r="AEZ12" s="13"/>
      <c r="AFA12" s="13"/>
      <c r="AFB12" s="13"/>
      <c r="AFC12" s="13"/>
      <c r="AFD12" s="13"/>
      <c r="AFE12" s="13"/>
      <c r="AFF12" s="13"/>
      <c r="AFG12" s="13"/>
      <c r="AFH12" s="13"/>
      <c r="AFI12" s="13"/>
      <c r="AFJ12" s="13"/>
      <c r="AFK12" s="13"/>
      <c r="AFL12" s="13"/>
      <c r="AFM12" s="13"/>
      <c r="AFN12" s="13"/>
      <c r="AFO12" s="13"/>
      <c r="AFP12" s="13"/>
      <c r="AFQ12" s="13"/>
      <c r="AFR12" s="13"/>
      <c r="AFS12" s="13"/>
      <c r="AFT12" s="13"/>
      <c r="AFU12" s="13"/>
      <c r="AFV12" s="13"/>
      <c r="AFW12" s="13"/>
      <c r="AFX12" s="13"/>
      <c r="AFY12" s="13"/>
      <c r="AFZ12" s="13"/>
      <c r="AGA12" s="13"/>
      <c r="AGB12" s="13"/>
      <c r="AGC12" s="13"/>
      <c r="AGD12" s="13"/>
      <c r="AGE12" s="13"/>
      <c r="AGF12" s="13"/>
      <c r="AGG12" s="13"/>
      <c r="AGH12" s="13"/>
      <c r="AGI12" s="13"/>
      <c r="AGJ12" s="13"/>
      <c r="AGK12" s="13"/>
      <c r="AGL12" s="13"/>
      <c r="AGM12" s="13"/>
      <c r="AGN12" s="13"/>
      <c r="AGO12" s="13"/>
      <c r="AGP12" s="13"/>
      <c r="AGQ12" s="13"/>
      <c r="AGR12" s="13"/>
      <c r="AGS12" s="13"/>
      <c r="AGT12" s="13"/>
      <c r="AGU12" s="13"/>
      <c r="AGV12" s="13"/>
      <c r="AGW12" s="13"/>
      <c r="AGX12" s="13"/>
      <c r="AGY12" s="13"/>
      <c r="AGZ12" s="13"/>
      <c r="AHA12" s="13"/>
      <c r="AHB12" s="13"/>
      <c r="AHC12" s="13"/>
      <c r="AHD12" s="13"/>
      <c r="AHE12" s="13"/>
      <c r="AHF12" s="13"/>
      <c r="AHG12" s="13"/>
      <c r="AHH12" s="13"/>
      <c r="AHI12" s="13"/>
      <c r="AHJ12" s="13"/>
      <c r="AHK12" s="13"/>
      <c r="AHL12" s="13"/>
      <c r="AHM12" s="13"/>
      <c r="AHN12" s="13"/>
      <c r="AHO12" s="13"/>
      <c r="AHP12" s="13"/>
      <c r="AHQ12" s="13"/>
      <c r="AHR12" s="13"/>
      <c r="AHS12" s="13"/>
      <c r="AHT12" s="13"/>
      <c r="AHU12" s="13"/>
      <c r="AHV12" s="13"/>
      <c r="AHW12" s="13"/>
      <c r="AHX12" s="13"/>
      <c r="AHY12" s="13"/>
      <c r="AHZ12" s="13"/>
      <c r="AIA12" s="13"/>
      <c r="AIB12" s="13"/>
      <c r="AIC12" s="13"/>
      <c r="AID12" s="13"/>
      <c r="AIE12" s="13"/>
      <c r="AIF12" s="13"/>
      <c r="AIG12" s="13"/>
      <c r="AIH12" s="13"/>
      <c r="AII12" s="13"/>
      <c r="AIJ12" s="13"/>
      <c r="AIK12" s="13"/>
      <c r="AIL12" s="13"/>
      <c r="AIM12" s="13"/>
      <c r="AIN12" s="13"/>
      <c r="AIO12" s="13"/>
      <c r="AIP12" s="13"/>
      <c r="AIQ12" s="13"/>
      <c r="AIR12" s="13"/>
      <c r="AIS12" s="13"/>
      <c r="AIT12" s="13"/>
      <c r="AIU12" s="13"/>
      <c r="AIV12" s="13"/>
      <c r="AIW12" s="13"/>
      <c r="AIX12" s="13"/>
      <c r="AIY12" s="13"/>
      <c r="AIZ12" s="13"/>
      <c r="AJA12" s="13"/>
      <c r="AJB12" s="13"/>
      <c r="AJC12" s="13"/>
      <c r="AJD12" s="13"/>
      <c r="AJE12" s="13"/>
      <c r="AJF12" s="13"/>
      <c r="AJG12" s="13"/>
      <c r="AJH12" s="13"/>
      <c r="AJI12" s="13"/>
      <c r="AJJ12" s="13"/>
      <c r="AJK12" s="13"/>
      <c r="AJL12" s="13"/>
      <c r="AJM12" s="13"/>
      <c r="AJN12" s="13"/>
      <c r="AJO12" s="13"/>
      <c r="AJP12" s="13"/>
      <c r="AJQ12" s="13"/>
      <c r="AJR12" s="13"/>
      <c r="AJS12" s="13"/>
      <c r="AJT12" s="13"/>
      <c r="AJU12" s="13"/>
      <c r="AJV12" s="13"/>
      <c r="AJW12" s="13"/>
      <c r="AJX12" s="13"/>
      <c r="AJY12" s="13"/>
      <c r="AJZ12" s="13"/>
      <c r="AKA12" s="13"/>
      <c r="AKB12" s="13"/>
      <c r="AKC12" s="13"/>
      <c r="AKD12" s="13"/>
      <c r="AKE12" s="13"/>
      <c r="AKF12" s="13"/>
      <c r="AKG12" s="13"/>
      <c r="AKH12" s="13"/>
      <c r="AKI12" s="13"/>
      <c r="AKJ12" s="13"/>
      <c r="AKK12" s="13"/>
      <c r="AKL12" s="13"/>
      <c r="AKM12" s="13"/>
      <c r="AKN12" s="13"/>
      <c r="AKO12" s="13"/>
      <c r="AKP12" s="13"/>
      <c r="AKQ12" s="13"/>
      <c r="AKR12" s="13"/>
      <c r="AKS12" s="13"/>
      <c r="AKT12" s="13"/>
      <c r="AKU12" s="13"/>
      <c r="AKV12" s="13"/>
      <c r="AKW12" s="13"/>
      <c r="AKX12" s="13"/>
      <c r="AKY12" s="13"/>
      <c r="AKZ12" s="13"/>
      <c r="ALA12" s="13"/>
      <c r="ALB12" s="13"/>
      <c r="ALC12" s="13"/>
      <c r="ALD12" s="13"/>
      <c r="ALE12" s="13"/>
      <c r="ALF12" s="13"/>
      <c r="ALG12" s="13"/>
      <c r="ALH12" s="13"/>
      <c r="ALI12" s="13"/>
      <c r="ALJ12" s="13"/>
      <c r="ALK12" s="13"/>
      <c r="ALL12" s="13"/>
      <c r="ALM12" s="13"/>
      <c r="ALN12" s="13"/>
      <c r="ALO12" s="13"/>
      <c r="ALP12" s="13"/>
      <c r="ALQ12" s="13"/>
      <c r="ALR12" s="13"/>
      <c r="ALS12" s="13"/>
      <c r="ALT12" s="13"/>
      <c r="ALU12" s="13"/>
      <c r="ALV12" s="13"/>
      <c r="ALW12" s="13"/>
      <c r="ALX12" s="13"/>
      <c r="ALY12" s="13"/>
      <c r="ALZ12" s="13"/>
      <c r="AMA12" s="13"/>
      <c r="AMB12" s="13"/>
      <c r="AMC12" s="13"/>
      <c r="AMD12" s="13"/>
      <c r="AME12" s="13"/>
      <c r="AMF12" s="13"/>
      <c r="AMG12" s="13"/>
      <c r="AMH12" s="13"/>
    </row>
    <row r="13" spans="1:1023">
      <c r="A13" s="205"/>
      <c r="B13" s="210"/>
      <c r="C13" s="211"/>
      <c r="D13" s="212"/>
      <c r="E13" s="213" t="s">
        <v>22</v>
      </c>
      <c r="F13" s="214">
        <v>0.47520000000000001</v>
      </c>
      <c r="G13" s="5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  <c r="IW13" s="13"/>
      <c r="IX13" s="13"/>
      <c r="IY13" s="13"/>
      <c r="IZ13" s="13"/>
      <c r="JA13" s="13"/>
      <c r="JB13" s="13"/>
      <c r="JC13" s="13"/>
      <c r="JD13" s="13"/>
      <c r="JE13" s="13"/>
      <c r="JF13" s="13"/>
      <c r="JG13" s="13"/>
      <c r="JH13" s="13"/>
      <c r="JI13" s="13"/>
      <c r="JJ13" s="13"/>
      <c r="JK13" s="13"/>
      <c r="JL13" s="13"/>
      <c r="JM13" s="13"/>
      <c r="JN13" s="13"/>
      <c r="JO13" s="13"/>
      <c r="JP13" s="13"/>
      <c r="JQ13" s="13"/>
      <c r="JR13" s="13"/>
      <c r="JS13" s="13"/>
      <c r="JT13" s="13"/>
      <c r="JU13" s="13"/>
      <c r="JV13" s="13"/>
      <c r="JW13" s="13"/>
      <c r="JX13" s="13"/>
      <c r="JY13" s="13"/>
      <c r="JZ13" s="13"/>
      <c r="KA13" s="13"/>
      <c r="KB13" s="13"/>
      <c r="KC13" s="13"/>
      <c r="KD13" s="13"/>
      <c r="KE13" s="13"/>
      <c r="KF13" s="13"/>
      <c r="KG13" s="13"/>
      <c r="KH13" s="13"/>
      <c r="KI13" s="13"/>
      <c r="KJ13" s="13"/>
      <c r="KK13" s="13"/>
      <c r="KL13" s="13"/>
      <c r="KM13" s="13"/>
      <c r="KN13" s="13"/>
      <c r="KO13" s="13"/>
      <c r="KP13" s="13"/>
      <c r="KQ13" s="13"/>
      <c r="KR13" s="13"/>
      <c r="KS13" s="13"/>
      <c r="KT13" s="13"/>
      <c r="KU13" s="13"/>
      <c r="KV13" s="13"/>
      <c r="KW13" s="13"/>
      <c r="KX13" s="13"/>
      <c r="KY13" s="13"/>
      <c r="KZ13" s="13"/>
      <c r="LA13" s="13"/>
      <c r="LB13" s="13"/>
      <c r="LC13" s="13"/>
      <c r="LD13" s="13"/>
      <c r="LE13" s="13"/>
      <c r="LF13" s="13"/>
      <c r="LG13" s="13"/>
      <c r="LH13" s="13"/>
      <c r="LI13" s="13"/>
      <c r="LJ13" s="13"/>
      <c r="LK13" s="13"/>
      <c r="LL13" s="13"/>
      <c r="LM13" s="13"/>
      <c r="LN13" s="13"/>
      <c r="LO13" s="13"/>
      <c r="LP13" s="13"/>
      <c r="LQ13" s="13"/>
      <c r="LR13" s="13"/>
      <c r="LS13" s="13"/>
      <c r="LT13" s="13"/>
      <c r="LU13" s="13"/>
      <c r="LV13" s="13"/>
      <c r="LW13" s="13"/>
      <c r="LX13" s="13"/>
      <c r="LY13" s="13"/>
      <c r="LZ13" s="13"/>
      <c r="MA13" s="13"/>
      <c r="MB13" s="13"/>
      <c r="MC13" s="13"/>
      <c r="MD13" s="13"/>
      <c r="ME13" s="13"/>
      <c r="MF13" s="13"/>
      <c r="MG13" s="13"/>
      <c r="MH13" s="13"/>
      <c r="MI13" s="13"/>
      <c r="MJ13" s="13"/>
      <c r="MK13" s="13"/>
      <c r="ML13" s="13"/>
      <c r="MM13" s="13"/>
      <c r="MN13" s="13"/>
      <c r="MO13" s="13"/>
      <c r="MP13" s="13"/>
      <c r="MQ13" s="13"/>
      <c r="MR13" s="13"/>
      <c r="MS13" s="13"/>
      <c r="MT13" s="13"/>
      <c r="MU13" s="13"/>
      <c r="MV13" s="13"/>
      <c r="MW13" s="13"/>
      <c r="MX13" s="13"/>
      <c r="MY13" s="13"/>
      <c r="MZ13" s="13"/>
      <c r="NA13" s="13"/>
      <c r="NB13" s="13"/>
      <c r="NC13" s="13"/>
      <c r="ND13" s="13"/>
      <c r="NE13" s="13"/>
      <c r="NF13" s="13"/>
      <c r="NG13" s="13"/>
      <c r="NH13" s="13"/>
      <c r="NI13" s="13"/>
      <c r="NJ13" s="13"/>
      <c r="NK13" s="13"/>
      <c r="NL13" s="13"/>
      <c r="NM13" s="13"/>
      <c r="NN13" s="13"/>
      <c r="NO13" s="13"/>
      <c r="NP13" s="13"/>
      <c r="NQ13" s="13"/>
      <c r="NR13" s="13"/>
      <c r="NS13" s="13"/>
      <c r="NT13" s="13"/>
      <c r="NU13" s="13"/>
      <c r="NV13" s="13"/>
      <c r="NW13" s="13"/>
      <c r="NX13" s="13"/>
      <c r="NY13" s="13"/>
      <c r="NZ13" s="13"/>
      <c r="OA13" s="13"/>
      <c r="OB13" s="13"/>
      <c r="OC13" s="13"/>
      <c r="OD13" s="13"/>
      <c r="OE13" s="13"/>
      <c r="OF13" s="13"/>
      <c r="OG13" s="13"/>
      <c r="OH13" s="13"/>
      <c r="OI13" s="13"/>
      <c r="OJ13" s="13"/>
      <c r="OK13" s="13"/>
      <c r="OL13" s="13"/>
      <c r="OM13" s="13"/>
      <c r="ON13" s="13"/>
      <c r="OO13" s="13"/>
      <c r="OP13" s="13"/>
      <c r="OQ13" s="13"/>
      <c r="OR13" s="13"/>
      <c r="OS13" s="13"/>
      <c r="OT13" s="13"/>
      <c r="OU13" s="13"/>
      <c r="OV13" s="13"/>
      <c r="OW13" s="13"/>
      <c r="OX13" s="13"/>
      <c r="OY13" s="13"/>
      <c r="OZ13" s="13"/>
      <c r="PA13" s="13"/>
      <c r="PB13" s="13"/>
      <c r="PC13" s="13"/>
      <c r="PD13" s="13"/>
      <c r="PE13" s="13"/>
      <c r="PF13" s="13"/>
      <c r="PG13" s="13"/>
      <c r="PH13" s="13"/>
      <c r="PI13" s="13"/>
      <c r="PJ13" s="13"/>
      <c r="PK13" s="13"/>
      <c r="PL13" s="13"/>
      <c r="PM13" s="13"/>
      <c r="PN13" s="13"/>
      <c r="PO13" s="13"/>
      <c r="PP13" s="13"/>
      <c r="PQ13" s="13"/>
      <c r="PR13" s="13"/>
      <c r="PS13" s="13"/>
      <c r="PT13" s="13"/>
      <c r="PU13" s="13"/>
      <c r="PV13" s="13"/>
      <c r="PW13" s="13"/>
      <c r="PX13" s="13"/>
      <c r="PY13" s="13"/>
      <c r="PZ13" s="13"/>
      <c r="QA13" s="13"/>
      <c r="QB13" s="13"/>
      <c r="QC13" s="13"/>
      <c r="QD13" s="13"/>
      <c r="QE13" s="13"/>
      <c r="QF13" s="13"/>
      <c r="QG13" s="13"/>
      <c r="QH13" s="13"/>
      <c r="QI13" s="13"/>
      <c r="QJ13" s="13"/>
      <c r="QK13" s="13"/>
      <c r="QL13" s="13"/>
      <c r="QM13" s="13"/>
      <c r="QN13" s="13"/>
      <c r="QO13" s="13"/>
      <c r="QP13" s="13"/>
      <c r="QQ13" s="13"/>
      <c r="QR13" s="13"/>
      <c r="QS13" s="13"/>
      <c r="QT13" s="13"/>
      <c r="QU13" s="13"/>
      <c r="QV13" s="13"/>
      <c r="QW13" s="13"/>
      <c r="QX13" s="13"/>
      <c r="QY13" s="13"/>
      <c r="QZ13" s="13"/>
      <c r="RA13" s="13"/>
      <c r="RB13" s="13"/>
      <c r="RC13" s="13"/>
      <c r="RD13" s="13"/>
      <c r="RE13" s="13"/>
      <c r="RF13" s="13"/>
      <c r="RG13" s="13"/>
      <c r="RH13" s="13"/>
      <c r="RI13" s="13"/>
      <c r="RJ13" s="13"/>
      <c r="RK13" s="13"/>
      <c r="RL13" s="13"/>
      <c r="RM13" s="13"/>
      <c r="RN13" s="13"/>
      <c r="RO13" s="13"/>
      <c r="RP13" s="13"/>
      <c r="RQ13" s="13"/>
      <c r="RR13" s="13"/>
      <c r="RS13" s="13"/>
      <c r="RT13" s="13"/>
      <c r="RU13" s="13"/>
      <c r="RV13" s="13"/>
      <c r="RW13" s="13"/>
      <c r="RX13" s="13"/>
      <c r="RY13" s="13"/>
      <c r="RZ13" s="13"/>
      <c r="SA13" s="13"/>
      <c r="SB13" s="13"/>
      <c r="SC13" s="13"/>
      <c r="SD13" s="13"/>
      <c r="SE13" s="13"/>
      <c r="SF13" s="13"/>
      <c r="SG13" s="13"/>
      <c r="SH13" s="13"/>
      <c r="SI13" s="13"/>
      <c r="SJ13" s="13"/>
      <c r="SK13" s="13"/>
      <c r="SL13" s="13"/>
      <c r="SM13" s="13"/>
      <c r="SN13" s="13"/>
      <c r="SO13" s="13"/>
      <c r="SP13" s="13"/>
      <c r="SQ13" s="13"/>
      <c r="SR13" s="13"/>
      <c r="SS13" s="13"/>
      <c r="ST13" s="13"/>
      <c r="SU13" s="13"/>
      <c r="SV13" s="13"/>
      <c r="SW13" s="13"/>
      <c r="SX13" s="13"/>
      <c r="SY13" s="13"/>
      <c r="SZ13" s="13"/>
      <c r="TA13" s="13"/>
      <c r="TB13" s="13"/>
      <c r="TC13" s="13"/>
      <c r="TD13" s="13"/>
      <c r="TE13" s="13"/>
      <c r="TF13" s="13"/>
      <c r="TG13" s="13"/>
      <c r="TH13" s="13"/>
      <c r="TI13" s="13"/>
      <c r="TJ13" s="13"/>
      <c r="TK13" s="13"/>
      <c r="TL13" s="13"/>
      <c r="TM13" s="13"/>
      <c r="TN13" s="13"/>
      <c r="TO13" s="13"/>
      <c r="TP13" s="13"/>
      <c r="TQ13" s="13"/>
      <c r="TR13" s="13"/>
      <c r="TS13" s="13"/>
      <c r="TT13" s="13"/>
      <c r="TU13" s="13"/>
      <c r="TV13" s="13"/>
      <c r="TW13" s="13"/>
      <c r="TX13" s="13"/>
      <c r="TY13" s="13"/>
      <c r="TZ13" s="13"/>
      <c r="UA13" s="13"/>
      <c r="UB13" s="13"/>
      <c r="UC13" s="13"/>
      <c r="UD13" s="13"/>
      <c r="UE13" s="13"/>
      <c r="UF13" s="13"/>
      <c r="UG13" s="13"/>
      <c r="UH13" s="13"/>
      <c r="UI13" s="13"/>
      <c r="UJ13" s="13"/>
      <c r="UK13" s="13"/>
      <c r="UL13" s="13"/>
      <c r="UM13" s="13"/>
      <c r="UN13" s="13"/>
      <c r="UO13" s="13"/>
      <c r="UP13" s="13"/>
      <c r="UQ13" s="13"/>
      <c r="UR13" s="13"/>
      <c r="US13" s="13"/>
      <c r="UT13" s="13"/>
      <c r="UU13" s="13"/>
      <c r="UV13" s="13"/>
      <c r="UW13" s="13"/>
      <c r="UX13" s="13"/>
      <c r="UY13" s="13"/>
      <c r="UZ13" s="13"/>
      <c r="VA13" s="13"/>
      <c r="VB13" s="13"/>
      <c r="VC13" s="13"/>
      <c r="VD13" s="13"/>
      <c r="VE13" s="13"/>
      <c r="VF13" s="13"/>
      <c r="VG13" s="13"/>
      <c r="VH13" s="13"/>
      <c r="VI13" s="13"/>
      <c r="VJ13" s="13"/>
      <c r="VK13" s="13"/>
      <c r="VL13" s="13"/>
      <c r="VM13" s="13"/>
      <c r="VN13" s="13"/>
      <c r="VO13" s="13"/>
      <c r="VP13" s="13"/>
      <c r="VQ13" s="13"/>
      <c r="VR13" s="13"/>
      <c r="VS13" s="13"/>
      <c r="VT13" s="13"/>
      <c r="VU13" s="13"/>
      <c r="VV13" s="13"/>
      <c r="VW13" s="13"/>
      <c r="VX13" s="13"/>
      <c r="VY13" s="13"/>
      <c r="VZ13" s="13"/>
      <c r="WA13" s="13"/>
      <c r="WB13" s="13"/>
      <c r="WC13" s="13"/>
      <c r="WD13" s="13"/>
      <c r="WE13" s="13"/>
      <c r="WF13" s="13"/>
      <c r="WG13" s="13"/>
      <c r="WH13" s="13"/>
      <c r="WI13" s="13"/>
      <c r="WJ13" s="13"/>
      <c r="WK13" s="13"/>
      <c r="WL13" s="13"/>
      <c r="WM13" s="13"/>
      <c r="WN13" s="13"/>
      <c r="WO13" s="13"/>
      <c r="WP13" s="13"/>
      <c r="WQ13" s="13"/>
      <c r="WR13" s="13"/>
      <c r="WS13" s="13"/>
      <c r="WT13" s="13"/>
      <c r="WU13" s="13"/>
      <c r="WV13" s="13"/>
      <c r="WW13" s="13"/>
      <c r="WX13" s="13"/>
      <c r="WY13" s="13"/>
      <c r="WZ13" s="13"/>
      <c r="XA13" s="13"/>
      <c r="XB13" s="13"/>
      <c r="XC13" s="13"/>
      <c r="XD13" s="13"/>
      <c r="XE13" s="13"/>
      <c r="XF13" s="13"/>
      <c r="XG13" s="13"/>
      <c r="XH13" s="13"/>
      <c r="XI13" s="13"/>
      <c r="XJ13" s="13"/>
      <c r="XK13" s="13"/>
      <c r="XL13" s="13"/>
      <c r="XM13" s="13"/>
      <c r="XN13" s="13"/>
      <c r="XO13" s="13"/>
      <c r="XP13" s="13"/>
      <c r="XQ13" s="13"/>
      <c r="XR13" s="13"/>
      <c r="XS13" s="13"/>
      <c r="XT13" s="13"/>
      <c r="XU13" s="13"/>
      <c r="XV13" s="13"/>
      <c r="XW13" s="13"/>
      <c r="XX13" s="13"/>
      <c r="XY13" s="13"/>
      <c r="XZ13" s="13"/>
      <c r="YA13" s="13"/>
      <c r="YB13" s="13"/>
      <c r="YC13" s="13"/>
      <c r="YD13" s="13"/>
      <c r="YE13" s="13"/>
      <c r="YF13" s="13"/>
      <c r="YG13" s="13"/>
      <c r="YH13" s="13"/>
      <c r="YI13" s="13"/>
      <c r="YJ13" s="13"/>
      <c r="YK13" s="13"/>
      <c r="YL13" s="13"/>
      <c r="YM13" s="13"/>
      <c r="YN13" s="13"/>
      <c r="YO13" s="13"/>
      <c r="YP13" s="13"/>
      <c r="YQ13" s="13"/>
      <c r="YR13" s="13"/>
      <c r="YS13" s="13"/>
      <c r="YT13" s="13"/>
      <c r="YU13" s="13"/>
      <c r="YV13" s="13"/>
      <c r="YW13" s="13"/>
      <c r="YX13" s="13"/>
      <c r="YY13" s="13"/>
      <c r="YZ13" s="13"/>
      <c r="ZA13" s="13"/>
      <c r="ZB13" s="13"/>
      <c r="ZC13" s="13"/>
      <c r="ZD13" s="13"/>
      <c r="ZE13" s="13"/>
      <c r="ZF13" s="13"/>
      <c r="ZG13" s="13"/>
      <c r="ZH13" s="13"/>
      <c r="ZI13" s="13"/>
      <c r="ZJ13" s="13"/>
      <c r="ZK13" s="13"/>
      <c r="ZL13" s="13"/>
      <c r="ZM13" s="13"/>
      <c r="ZN13" s="13"/>
      <c r="ZO13" s="13"/>
      <c r="ZP13" s="13"/>
      <c r="ZQ13" s="13"/>
      <c r="ZR13" s="13"/>
      <c r="ZS13" s="13"/>
      <c r="ZT13" s="13"/>
      <c r="ZU13" s="13"/>
      <c r="ZV13" s="13"/>
      <c r="ZW13" s="13"/>
      <c r="ZX13" s="13"/>
      <c r="ZY13" s="13"/>
      <c r="ZZ13" s="13"/>
      <c r="AAA13" s="13"/>
      <c r="AAB13" s="13"/>
      <c r="AAC13" s="13"/>
      <c r="AAD13" s="13"/>
      <c r="AAE13" s="13"/>
      <c r="AAF13" s="13"/>
      <c r="AAG13" s="13"/>
      <c r="AAH13" s="13"/>
      <c r="AAI13" s="13"/>
      <c r="AAJ13" s="13"/>
      <c r="AAK13" s="13"/>
      <c r="AAL13" s="13"/>
      <c r="AAM13" s="13"/>
      <c r="AAN13" s="13"/>
      <c r="AAO13" s="13"/>
      <c r="AAP13" s="13"/>
      <c r="AAQ13" s="13"/>
      <c r="AAR13" s="13"/>
      <c r="AAS13" s="13"/>
      <c r="AAT13" s="13"/>
      <c r="AAU13" s="13"/>
      <c r="AAV13" s="13"/>
      <c r="AAW13" s="13"/>
      <c r="AAX13" s="13"/>
      <c r="AAY13" s="13"/>
      <c r="AAZ13" s="13"/>
      <c r="ABA13" s="13"/>
      <c r="ABB13" s="13"/>
      <c r="ABC13" s="13"/>
      <c r="ABD13" s="13"/>
      <c r="ABE13" s="13"/>
      <c r="ABF13" s="13"/>
      <c r="ABG13" s="13"/>
      <c r="ABH13" s="13"/>
      <c r="ABI13" s="13"/>
      <c r="ABJ13" s="13"/>
      <c r="ABK13" s="13"/>
      <c r="ABL13" s="13"/>
      <c r="ABM13" s="13"/>
      <c r="ABN13" s="13"/>
      <c r="ABO13" s="13"/>
      <c r="ABP13" s="13"/>
      <c r="ABQ13" s="13"/>
      <c r="ABR13" s="13"/>
      <c r="ABS13" s="13"/>
      <c r="ABT13" s="13"/>
      <c r="ABU13" s="13"/>
      <c r="ABV13" s="13"/>
      <c r="ABW13" s="13"/>
      <c r="ABX13" s="13"/>
      <c r="ABY13" s="13"/>
      <c r="ABZ13" s="13"/>
      <c r="ACA13" s="13"/>
      <c r="ACB13" s="13"/>
      <c r="ACC13" s="13"/>
      <c r="ACD13" s="13"/>
      <c r="ACE13" s="13"/>
      <c r="ACF13" s="13"/>
      <c r="ACG13" s="13"/>
      <c r="ACH13" s="13"/>
      <c r="ACI13" s="13"/>
      <c r="ACJ13" s="13"/>
      <c r="ACK13" s="13"/>
      <c r="ACL13" s="13"/>
      <c r="ACM13" s="13"/>
      <c r="ACN13" s="13"/>
      <c r="ACO13" s="13"/>
      <c r="ACP13" s="13"/>
      <c r="ACQ13" s="13"/>
      <c r="ACR13" s="13"/>
      <c r="ACS13" s="13"/>
      <c r="ACT13" s="13"/>
      <c r="ACU13" s="13"/>
      <c r="ACV13" s="13"/>
      <c r="ACW13" s="13"/>
      <c r="ACX13" s="13"/>
      <c r="ACY13" s="13"/>
      <c r="ACZ13" s="13"/>
      <c r="ADA13" s="13"/>
      <c r="ADB13" s="13"/>
      <c r="ADC13" s="13"/>
      <c r="ADD13" s="13"/>
      <c r="ADE13" s="13"/>
      <c r="ADF13" s="13"/>
      <c r="ADG13" s="13"/>
      <c r="ADH13" s="13"/>
      <c r="ADI13" s="13"/>
      <c r="ADJ13" s="13"/>
      <c r="ADK13" s="13"/>
      <c r="ADL13" s="13"/>
      <c r="ADM13" s="13"/>
      <c r="ADN13" s="13"/>
      <c r="ADO13" s="13"/>
      <c r="ADP13" s="13"/>
      <c r="ADQ13" s="13"/>
      <c r="ADR13" s="13"/>
      <c r="ADS13" s="13"/>
      <c r="ADT13" s="13"/>
      <c r="ADU13" s="13"/>
      <c r="ADV13" s="13"/>
      <c r="ADW13" s="13"/>
      <c r="ADX13" s="13"/>
      <c r="ADY13" s="13"/>
      <c r="ADZ13" s="13"/>
      <c r="AEA13" s="13"/>
      <c r="AEB13" s="13"/>
      <c r="AEC13" s="13"/>
      <c r="AED13" s="13"/>
      <c r="AEE13" s="13"/>
      <c r="AEF13" s="13"/>
      <c r="AEG13" s="13"/>
      <c r="AEH13" s="13"/>
      <c r="AEI13" s="13"/>
      <c r="AEJ13" s="13"/>
      <c r="AEK13" s="13"/>
      <c r="AEL13" s="13"/>
      <c r="AEM13" s="13"/>
      <c r="AEN13" s="13"/>
      <c r="AEO13" s="13"/>
      <c r="AEP13" s="13"/>
      <c r="AEQ13" s="13"/>
      <c r="AER13" s="13"/>
      <c r="AES13" s="13"/>
      <c r="AET13" s="13"/>
      <c r="AEU13" s="13"/>
      <c r="AEV13" s="13"/>
      <c r="AEW13" s="13"/>
      <c r="AEX13" s="13"/>
      <c r="AEY13" s="13"/>
      <c r="AEZ13" s="13"/>
      <c r="AFA13" s="13"/>
      <c r="AFB13" s="13"/>
      <c r="AFC13" s="13"/>
      <c r="AFD13" s="13"/>
      <c r="AFE13" s="13"/>
      <c r="AFF13" s="13"/>
      <c r="AFG13" s="13"/>
      <c r="AFH13" s="13"/>
      <c r="AFI13" s="13"/>
      <c r="AFJ13" s="13"/>
      <c r="AFK13" s="13"/>
      <c r="AFL13" s="13"/>
      <c r="AFM13" s="13"/>
      <c r="AFN13" s="13"/>
      <c r="AFO13" s="13"/>
      <c r="AFP13" s="13"/>
      <c r="AFQ13" s="13"/>
      <c r="AFR13" s="13"/>
      <c r="AFS13" s="13"/>
      <c r="AFT13" s="13"/>
      <c r="AFU13" s="13"/>
      <c r="AFV13" s="13"/>
      <c r="AFW13" s="13"/>
      <c r="AFX13" s="13"/>
      <c r="AFY13" s="13"/>
      <c r="AFZ13" s="13"/>
      <c r="AGA13" s="13"/>
      <c r="AGB13" s="13"/>
      <c r="AGC13" s="13"/>
      <c r="AGD13" s="13"/>
      <c r="AGE13" s="13"/>
      <c r="AGF13" s="13"/>
      <c r="AGG13" s="13"/>
      <c r="AGH13" s="13"/>
      <c r="AGI13" s="13"/>
      <c r="AGJ13" s="13"/>
      <c r="AGK13" s="13"/>
      <c r="AGL13" s="13"/>
      <c r="AGM13" s="13"/>
      <c r="AGN13" s="13"/>
      <c r="AGO13" s="13"/>
      <c r="AGP13" s="13"/>
      <c r="AGQ13" s="13"/>
      <c r="AGR13" s="13"/>
      <c r="AGS13" s="13"/>
      <c r="AGT13" s="13"/>
      <c r="AGU13" s="13"/>
      <c r="AGV13" s="13"/>
      <c r="AGW13" s="13"/>
      <c r="AGX13" s="13"/>
      <c r="AGY13" s="13"/>
      <c r="AGZ13" s="13"/>
      <c r="AHA13" s="13"/>
      <c r="AHB13" s="13"/>
      <c r="AHC13" s="13"/>
      <c r="AHD13" s="13"/>
      <c r="AHE13" s="13"/>
      <c r="AHF13" s="13"/>
      <c r="AHG13" s="13"/>
      <c r="AHH13" s="13"/>
      <c r="AHI13" s="13"/>
      <c r="AHJ13" s="13"/>
      <c r="AHK13" s="13"/>
      <c r="AHL13" s="13"/>
      <c r="AHM13" s="13"/>
      <c r="AHN13" s="13"/>
      <c r="AHO13" s="13"/>
      <c r="AHP13" s="13"/>
      <c r="AHQ13" s="13"/>
      <c r="AHR13" s="13"/>
      <c r="AHS13" s="13"/>
      <c r="AHT13" s="13"/>
      <c r="AHU13" s="13"/>
      <c r="AHV13" s="13"/>
      <c r="AHW13" s="13"/>
      <c r="AHX13" s="13"/>
      <c r="AHY13" s="13"/>
      <c r="AHZ13" s="13"/>
      <c r="AIA13" s="13"/>
      <c r="AIB13" s="13"/>
      <c r="AIC13" s="13"/>
      <c r="AID13" s="13"/>
      <c r="AIE13" s="13"/>
      <c r="AIF13" s="13"/>
      <c r="AIG13" s="13"/>
      <c r="AIH13" s="13"/>
      <c r="AII13" s="13"/>
      <c r="AIJ13" s="13"/>
      <c r="AIK13" s="13"/>
      <c r="AIL13" s="13"/>
      <c r="AIM13" s="13"/>
      <c r="AIN13" s="13"/>
      <c r="AIO13" s="13"/>
      <c r="AIP13" s="13"/>
      <c r="AIQ13" s="13"/>
      <c r="AIR13" s="13"/>
      <c r="AIS13" s="13"/>
      <c r="AIT13" s="13"/>
      <c r="AIU13" s="13"/>
      <c r="AIV13" s="13"/>
      <c r="AIW13" s="13"/>
      <c r="AIX13" s="13"/>
      <c r="AIY13" s="13"/>
      <c r="AIZ13" s="13"/>
      <c r="AJA13" s="13"/>
      <c r="AJB13" s="13"/>
      <c r="AJC13" s="13"/>
      <c r="AJD13" s="13"/>
      <c r="AJE13" s="13"/>
      <c r="AJF13" s="13"/>
      <c r="AJG13" s="13"/>
      <c r="AJH13" s="13"/>
      <c r="AJI13" s="13"/>
      <c r="AJJ13" s="13"/>
      <c r="AJK13" s="13"/>
      <c r="AJL13" s="13"/>
      <c r="AJM13" s="13"/>
      <c r="AJN13" s="13"/>
      <c r="AJO13" s="13"/>
      <c r="AJP13" s="13"/>
      <c r="AJQ13" s="13"/>
      <c r="AJR13" s="13"/>
      <c r="AJS13" s="13"/>
      <c r="AJT13" s="13"/>
      <c r="AJU13" s="13"/>
      <c r="AJV13" s="13"/>
      <c r="AJW13" s="13"/>
      <c r="AJX13" s="13"/>
      <c r="AJY13" s="13"/>
      <c r="AJZ13" s="13"/>
      <c r="AKA13" s="13"/>
      <c r="AKB13" s="13"/>
      <c r="AKC13" s="13"/>
      <c r="AKD13" s="13"/>
      <c r="AKE13" s="13"/>
      <c r="AKF13" s="13"/>
      <c r="AKG13" s="13"/>
      <c r="AKH13" s="13"/>
      <c r="AKI13" s="13"/>
      <c r="AKJ13" s="13"/>
      <c r="AKK13" s="13"/>
      <c r="AKL13" s="13"/>
      <c r="AKM13" s="13"/>
      <c r="AKN13" s="13"/>
      <c r="AKO13" s="13"/>
      <c r="AKP13" s="13"/>
      <c r="AKQ13" s="13"/>
      <c r="AKR13" s="13"/>
      <c r="AKS13" s="13"/>
      <c r="AKT13" s="13"/>
      <c r="AKU13" s="13"/>
      <c r="AKV13" s="13"/>
      <c r="AKW13" s="13"/>
      <c r="AKX13" s="13"/>
      <c r="AKY13" s="13"/>
      <c r="AKZ13" s="13"/>
      <c r="ALA13" s="13"/>
      <c r="ALB13" s="13"/>
      <c r="ALC13" s="13"/>
      <c r="ALD13" s="13"/>
      <c r="ALE13" s="13"/>
      <c r="ALF13" s="13"/>
      <c r="ALG13" s="13"/>
      <c r="ALH13" s="13"/>
      <c r="ALI13" s="13"/>
      <c r="ALJ13" s="13"/>
      <c r="ALK13" s="13"/>
      <c r="ALL13" s="13"/>
      <c r="ALM13" s="13"/>
      <c r="ALN13" s="13"/>
      <c r="ALO13" s="13"/>
      <c r="ALP13" s="13"/>
      <c r="ALQ13" s="13"/>
      <c r="ALR13" s="13"/>
      <c r="ALS13" s="13"/>
      <c r="ALT13" s="13"/>
      <c r="ALU13" s="13"/>
      <c r="ALV13" s="13"/>
      <c r="ALW13" s="13"/>
      <c r="ALX13" s="13"/>
      <c r="ALY13" s="13"/>
      <c r="ALZ13" s="13"/>
      <c r="AMA13" s="13"/>
      <c r="AMB13" s="13"/>
      <c r="AMC13" s="13"/>
      <c r="AMD13" s="13"/>
      <c r="AME13" s="13"/>
      <c r="AMF13" s="13"/>
      <c r="AMG13" s="13"/>
      <c r="AMH13" s="13"/>
    </row>
    <row r="14" spans="1:1023" s="215" customFormat="1">
      <c r="B14" s="216"/>
      <c r="C14" s="217"/>
      <c r="D14" s="218"/>
      <c r="E14" s="219"/>
      <c r="F14" s="220"/>
      <c r="G14" s="221"/>
      <c r="AMI14" s="222"/>
    </row>
    <row r="15" spans="1:1023" ht="15" customHeight="1">
      <c r="A15" s="245" t="s">
        <v>23</v>
      </c>
      <c r="B15" s="245"/>
      <c r="C15" s="245"/>
      <c r="D15" s="245"/>
      <c r="E15" s="245"/>
      <c r="F15" s="246"/>
      <c r="G15" s="5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  <c r="IW15" s="13"/>
      <c r="IX15" s="13"/>
      <c r="IY15" s="13"/>
      <c r="IZ15" s="13"/>
      <c r="JA15" s="13"/>
      <c r="JB15" s="13"/>
      <c r="JC15" s="13"/>
      <c r="JD15" s="13"/>
      <c r="JE15" s="13"/>
      <c r="JF15" s="13"/>
      <c r="JG15" s="13"/>
      <c r="JH15" s="13"/>
      <c r="JI15" s="13"/>
      <c r="JJ15" s="13"/>
      <c r="JK15" s="13"/>
      <c r="JL15" s="13"/>
      <c r="JM15" s="13"/>
      <c r="JN15" s="13"/>
      <c r="JO15" s="13"/>
      <c r="JP15" s="13"/>
      <c r="JQ15" s="13"/>
      <c r="JR15" s="13"/>
      <c r="JS15" s="13"/>
      <c r="JT15" s="13"/>
      <c r="JU15" s="13"/>
      <c r="JV15" s="13"/>
      <c r="JW15" s="13"/>
      <c r="JX15" s="13"/>
      <c r="JY15" s="13"/>
      <c r="JZ15" s="13"/>
      <c r="KA15" s="13"/>
      <c r="KB15" s="13"/>
      <c r="KC15" s="13"/>
      <c r="KD15" s="13"/>
      <c r="KE15" s="13"/>
      <c r="KF15" s="13"/>
      <c r="KG15" s="13"/>
      <c r="KH15" s="13"/>
      <c r="KI15" s="13"/>
      <c r="KJ15" s="13"/>
      <c r="KK15" s="13"/>
      <c r="KL15" s="13"/>
      <c r="KM15" s="13"/>
      <c r="KN15" s="13"/>
      <c r="KO15" s="13"/>
      <c r="KP15" s="13"/>
      <c r="KQ15" s="13"/>
      <c r="KR15" s="13"/>
      <c r="KS15" s="13"/>
      <c r="KT15" s="13"/>
      <c r="KU15" s="13"/>
      <c r="KV15" s="13"/>
      <c r="KW15" s="13"/>
      <c r="KX15" s="13"/>
      <c r="KY15" s="13"/>
      <c r="KZ15" s="13"/>
      <c r="LA15" s="13"/>
      <c r="LB15" s="13"/>
      <c r="LC15" s="13"/>
      <c r="LD15" s="13"/>
      <c r="LE15" s="13"/>
      <c r="LF15" s="13"/>
      <c r="LG15" s="13"/>
      <c r="LH15" s="13"/>
      <c r="LI15" s="13"/>
      <c r="LJ15" s="13"/>
      <c r="LK15" s="13"/>
      <c r="LL15" s="13"/>
      <c r="LM15" s="13"/>
      <c r="LN15" s="13"/>
      <c r="LO15" s="13"/>
      <c r="LP15" s="13"/>
      <c r="LQ15" s="13"/>
      <c r="LR15" s="13"/>
      <c r="LS15" s="13"/>
      <c r="LT15" s="13"/>
      <c r="LU15" s="13"/>
      <c r="LV15" s="13"/>
      <c r="LW15" s="13"/>
      <c r="LX15" s="13"/>
      <c r="LY15" s="13"/>
      <c r="LZ15" s="13"/>
      <c r="MA15" s="13"/>
      <c r="MB15" s="13"/>
      <c r="MC15" s="13"/>
      <c r="MD15" s="13"/>
      <c r="ME15" s="13"/>
      <c r="MF15" s="13"/>
      <c r="MG15" s="13"/>
      <c r="MH15" s="13"/>
      <c r="MI15" s="13"/>
      <c r="MJ15" s="13"/>
      <c r="MK15" s="13"/>
      <c r="ML15" s="13"/>
      <c r="MM15" s="13"/>
      <c r="MN15" s="13"/>
      <c r="MO15" s="13"/>
      <c r="MP15" s="13"/>
      <c r="MQ15" s="13"/>
      <c r="MR15" s="13"/>
      <c r="MS15" s="13"/>
      <c r="MT15" s="13"/>
      <c r="MU15" s="13"/>
      <c r="MV15" s="13"/>
      <c r="MW15" s="13"/>
      <c r="MX15" s="13"/>
      <c r="MY15" s="13"/>
      <c r="MZ15" s="13"/>
      <c r="NA15" s="13"/>
      <c r="NB15" s="13"/>
      <c r="NC15" s="13"/>
      <c r="ND15" s="13"/>
      <c r="NE15" s="13"/>
      <c r="NF15" s="13"/>
      <c r="NG15" s="13"/>
      <c r="NH15" s="13"/>
      <c r="NI15" s="13"/>
      <c r="NJ15" s="13"/>
      <c r="NK15" s="13"/>
      <c r="NL15" s="13"/>
      <c r="NM15" s="13"/>
      <c r="NN15" s="13"/>
      <c r="NO15" s="13"/>
      <c r="NP15" s="13"/>
      <c r="NQ15" s="13"/>
      <c r="NR15" s="13"/>
      <c r="NS15" s="13"/>
      <c r="NT15" s="13"/>
      <c r="NU15" s="13"/>
      <c r="NV15" s="13"/>
      <c r="NW15" s="13"/>
      <c r="NX15" s="13"/>
      <c r="NY15" s="13"/>
      <c r="NZ15" s="13"/>
      <c r="OA15" s="13"/>
      <c r="OB15" s="13"/>
      <c r="OC15" s="13"/>
      <c r="OD15" s="13"/>
      <c r="OE15" s="13"/>
      <c r="OF15" s="13"/>
      <c r="OG15" s="13"/>
      <c r="OH15" s="13"/>
      <c r="OI15" s="13"/>
      <c r="OJ15" s="13"/>
      <c r="OK15" s="13"/>
      <c r="OL15" s="13"/>
      <c r="OM15" s="13"/>
      <c r="ON15" s="13"/>
      <c r="OO15" s="13"/>
      <c r="OP15" s="13"/>
      <c r="OQ15" s="13"/>
      <c r="OR15" s="13"/>
      <c r="OS15" s="13"/>
      <c r="OT15" s="13"/>
      <c r="OU15" s="13"/>
      <c r="OV15" s="13"/>
      <c r="OW15" s="13"/>
      <c r="OX15" s="13"/>
      <c r="OY15" s="13"/>
      <c r="OZ15" s="13"/>
      <c r="PA15" s="13"/>
      <c r="PB15" s="13"/>
      <c r="PC15" s="13"/>
      <c r="PD15" s="13"/>
      <c r="PE15" s="13"/>
      <c r="PF15" s="13"/>
      <c r="PG15" s="13"/>
      <c r="PH15" s="13"/>
      <c r="PI15" s="13"/>
      <c r="PJ15" s="13"/>
      <c r="PK15" s="13"/>
      <c r="PL15" s="13"/>
      <c r="PM15" s="13"/>
      <c r="PN15" s="13"/>
      <c r="PO15" s="13"/>
      <c r="PP15" s="13"/>
      <c r="PQ15" s="13"/>
      <c r="PR15" s="13"/>
      <c r="PS15" s="13"/>
      <c r="PT15" s="13"/>
      <c r="PU15" s="13"/>
      <c r="PV15" s="13"/>
      <c r="PW15" s="13"/>
      <c r="PX15" s="13"/>
      <c r="PY15" s="13"/>
      <c r="PZ15" s="13"/>
      <c r="QA15" s="13"/>
      <c r="QB15" s="13"/>
      <c r="QC15" s="13"/>
      <c r="QD15" s="13"/>
      <c r="QE15" s="13"/>
      <c r="QF15" s="13"/>
      <c r="QG15" s="13"/>
      <c r="QH15" s="13"/>
      <c r="QI15" s="13"/>
      <c r="QJ15" s="13"/>
      <c r="QK15" s="13"/>
      <c r="QL15" s="13"/>
      <c r="QM15" s="13"/>
      <c r="QN15" s="13"/>
      <c r="QO15" s="13"/>
      <c r="QP15" s="13"/>
      <c r="QQ15" s="13"/>
      <c r="QR15" s="13"/>
      <c r="QS15" s="13"/>
      <c r="QT15" s="13"/>
      <c r="QU15" s="13"/>
      <c r="QV15" s="13"/>
      <c r="QW15" s="13"/>
      <c r="QX15" s="13"/>
      <c r="QY15" s="13"/>
      <c r="QZ15" s="13"/>
      <c r="RA15" s="13"/>
      <c r="RB15" s="13"/>
      <c r="RC15" s="13"/>
      <c r="RD15" s="13"/>
      <c r="RE15" s="13"/>
      <c r="RF15" s="13"/>
      <c r="RG15" s="13"/>
      <c r="RH15" s="13"/>
      <c r="RI15" s="13"/>
      <c r="RJ15" s="13"/>
      <c r="RK15" s="13"/>
      <c r="RL15" s="13"/>
      <c r="RM15" s="13"/>
      <c r="RN15" s="13"/>
      <c r="RO15" s="13"/>
      <c r="RP15" s="13"/>
      <c r="RQ15" s="13"/>
      <c r="RR15" s="13"/>
      <c r="RS15" s="13"/>
      <c r="RT15" s="13"/>
      <c r="RU15" s="13"/>
      <c r="RV15" s="13"/>
      <c r="RW15" s="13"/>
      <c r="RX15" s="13"/>
      <c r="RY15" s="13"/>
      <c r="RZ15" s="13"/>
      <c r="SA15" s="13"/>
      <c r="SB15" s="13"/>
      <c r="SC15" s="13"/>
      <c r="SD15" s="13"/>
      <c r="SE15" s="13"/>
      <c r="SF15" s="13"/>
      <c r="SG15" s="13"/>
      <c r="SH15" s="13"/>
      <c r="SI15" s="13"/>
      <c r="SJ15" s="13"/>
      <c r="SK15" s="13"/>
      <c r="SL15" s="13"/>
      <c r="SM15" s="13"/>
      <c r="SN15" s="13"/>
      <c r="SO15" s="13"/>
      <c r="SP15" s="13"/>
      <c r="SQ15" s="13"/>
      <c r="SR15" s="13"/>
      <c r="SS15" s="13"/>
      <c r="ST15" s="13"/>
      <c r="SU15" s="13"/>
      <c r="SV15" s="13"/>
      <c r="SW15" s="13"/>
      <c r="SX15" s="13"/>
      <c r="SY15" s="13"/>
      <c r="SZ15" s="13"/>
      <c r="TA15" s="13"/>
      <c r="TB15" s="13"/>
      <c r="TC15" s="13"/>
      <c r="TD15" s="13"/>
      <c r="TE15" s="13"/>
      <c r="TF15" s="13"/>
      <c r="TG15" s="13"/>
      <c r="TH15" s="13"/>
      <c r="TI15" s="13"/>
      <c r="TJ15" s="13"/>
      <c r="TK15" s="13"/>
      <c r="TL15" s="13"/>
      <c r="TM15" s="13"/>
      <c r="TN15" s="13"/>
      <c r="TO15" s="13"/>
      <c r="TP15" s="13"/>
      <c r="TQ15" s="13"/>
      <c r="TR15" s="13"/>
      <c r="TS15" s="13"/>
      <c r="TT15" s="13"/>
      <c r="TU15" s="13"/>
      <c r="TV15" s="13"/>
      <c r="TW15" s="13"/>
      <c r="TX15" s="13"/>
      <c r="TY15" s="13"/>
      <c r="TZ15" s="13"/>
      <c r="UA15" s="13"/>
      <c r="UB15" s="13"/>
      <c r="UC15" s="13"/>
      <c r="UD15" s="13"/>
      <c r="UE15" s="13"/>
      <c r="UF15" s="13"/>
      <c r="UG15" s="13"/>
      <c r="UH15" s="13"/>
      <c r="UI15" s="13"/>
      <c r="UJ15" s="13"/>
      <c r="UK15" s="13"/>
      <c r="UL15" s="13"/>
      <c r="UM15" s="13"/>
      <c r="UN15" s="13"/>
      <c r="UO15" s="13"/>
      <c r="UP15" s="13"/>
      <c r="UQ15" s="13"/>
      <c r="UR15" s="13"/>
      <c r="US15" s="13"/>
      <c r="UT15" s="13"/>
      <c r="UU15" s="13"/>
      <c r="UV15" s="13"/>
      <c r="UW15" s="13"/>
      <c r="UX15" s="13"/>
      <c r="UY15" s="13"/>
      <c r="UZ15" s="13"/>
      <c r="VA15" s="13"/>
      <c r="VB15" s="13"/>
      <c r="VC15" s="13"/>
      <c r="VD15" s="13"/>
      <c r="VE15" s="13"/>
      <c r="VF15" s="13"/>
      <c r="VG15" s="13"/>
      <c r="VH15" s="13"/>
      <c r="VI15" s="13"/>
      <c r="VJ15" s="13"/>
      <c r="VK15" s="13"/>
      <c r="VL15" s="13"/>
      <c r="VM15" s="13"/>
      <c r="VN15" s="13"/>
      <c r="VO15" s="13"/>
      <c r="VP15" s="13"/>
      <c r="VQ15" s="13"/>
      <c r="VR15" s="13"/>
      <c r="VS15" s="13"/>
      <c r="VT15" s="13"/>
      <c r="VU15" s="13"/>
      <c r="VV15" s="13"/>
      <c r="VW15" s="13"/>
      <c r="VX15" s="13"/>
      <c r="VY15" s="13"/>
      <c r="VZ15" s="13"/>
      <c r="WA15" s="13"/>
      <c r="WB15" s="13"/>
      <c r="WC15" s="13"/>
      <c r="WD15" s="13"/>
      <c r="WE15" s="13"/>
      <c r="WF15" s="13"/>
      <c r="WG15" s="13"/>
      <c r="WH15" s="13"/>
      <c r="WI15" s="13"/>
      <c r="WJ15" s="13"/>
      <c r="WK15" s="13"/>
      <c r="WL15" s="13"/>
      <c r="WM15" s="13"/>
      <c r="WN15" s="13"/>
      <c r="WO15" s="13"/>
      <c r="WP15" s="13"/>
      <c r="WQ15" s="13"/>
      <c r="WR15" s="13"/>
      <c r="WS15" s="13"/>
      <c r="WT15" s="13"/>
      <c r="WU15" s="13"/>
      <c r="WV15" s="13"/>
      <c r="WW15" s="13"/>
      <c r="WX15" s="13"/>
      <c r="WY15" s="13"/>
      <c r="WZ15" s="13"/>
      <c r="XA15" s="13"/>
      <c r="XB15" s="13"/>
      <c r="XC15" s="13"/>
      <c r="XD15" s="13"/>
      <c r="XE15" s="13"/>
      <c r="XF15" s="13"/>
      <c r="XG15" s="13"/>
      <c r="XH15" s="13"/>
      <c r="XI15" s="13"/>
      <c r="XJ15" s="13"/>
      <c r="XK15" s="13"/>
      <c r="XL15" s="13"/>
      <c r="XM15" s="13"/>
      <c r="XN15" s="13"/>
      <c r="XO15" s="13"/>
      <c r="XP15" s="13"/>
      <c r="XQ15" s="13"/>
      <c r="XR15" s="13"/>
      <c r="XS15" s="13"/>
      <c r="XT15" s="13"/>
      <c r="XU15" s="13"/>
      <c r="XV15" s="13"/>
      <c r="XW15" s="13"/>
      <c r="XX15" s="13"/>
      <c r="XY15" s="13"/>
      <c r="XZ15" s="13"/>
      <c r="YA15" s="13"/>
      <c r="YB15" s="13"/>
      <c r="YC15" s="13"/>
      <c r="YD15" s="13"/>
      <c r="YE15" s="13"/>
      <c r="YF15" s="13"/>
      <c r="YG15" s="13"/>
      <c r="YH15" s="13"/>
      <c r="YI15" s="13"/>
      <c r="YJ15" s="13"/>
      <c r="YK15" s="13"/>
      <c r="YL15" s="13"/>
      <c r="YM15" s="13"/>
      <c r="YN15" s="13"/>
      <c r="YO15" s="13"/>
      <c r="YP15" s="13"/>
      <c r="YQ15" s="13"/>
      <c r="YR15" s="13"/>
      <c r="YS15" s="13"/>
      <c r="YT15" s="13"/>
      <c r="YU15" s="13"/>
      <c r="YV15" s="13"/>
      <c r="YW15" s="13"/>
      <c r="YX15" s="13"/>
      <c r="YY15" s="13"/>
      <c r="YZ15" s="13"/>
      <c r="ZA15" s="13"/>
      <c r="ZB15" s="13"/>
      <c r="ZC15" s="13"/>
      <c r="ZD15" s="13"/>
      <c r="ZE15" s="13"/>
      <c r="ZF15" s="13"/>
      <c r="ZG15" s="13"/>
      <c r="ZH15" s="13"/>
      <c r="ZI15" s="13"/>
      <c r="ZJ15" s="13"/>
      <c r="ZK15" s="13"/>
      <c r="ZL15" s="13"/>
      <c r="ZM15" s="13"/>
      <c r="ZN15" s="13"/>
      <c r="ZO15" s="13"/>
      <c r="ZP15" s="13"/>
      <c r="ZQ15" s="13"/>
      <c r="ZR15" s="13"/>
      <c r="ZS15" s="13"/>
      <c r="ZT15" s="13"/>
      <c r="ZU15" s="13"/>
      <c r="ZV15" s="13"/>
      <c r="ZW15" s="13"/>
      <c r="ZX15" s="13"/>
      <c r="ZY15" s="13"/>
      <c r="ZZ15" s="13"/>
      <c r="AAA15" s="13"/>
      <c r="AAB15" s="13"/>
      <c r="AAC15" s="13"/>
      <c r="AAD15" s="13"/>
      <c r="AAE15" s="13"/>
      <c r="AAF15" s="13"/>
      <c r="AAG15" s="13"/>
      <c r="AAH15" s="13"/>
      <c r="AAI15" s="13"/>
      <c r="AAJ15" s="13"/>
      <c r="AAK15" s="13"/>
      <c r="AAL15" s="13"/>
      <c r="AAM15" s="13"/>
      <c r="AAN15" s="13"/>
      <c r="AAO15" s="13"/>
      <c r="AAP15" s="13"/>
      <c r="AAQ15" s="13"/>
      <c r="AAR15" s="13"/>
      <c r="AAS15" s="13"/>
      <c r="AAT15" s="13"/>
      <c r="AAU15" s="13"/>
      <c r="AAV15" s="13"/>
      <c r="AAW15" s="13"/>
      <c r="AAX15" s="13"/>
      <c r="AAY15" s="13"/>
      <c r="AAZ15" s="13"/>
      <c r="ABA15" s="13"/>
      <c r="ABB15" s="13"/>
      <c r="ABC15" s="13"/>
      <c r="ABD15" s="13"/>
      <c r="ABE15" s="13"/>
      <c r="ABF15" s="13"/>
      <c r="ABG15" s="13"/>
      <c r="ABH15" s="13"/>
      <c r="ABI15" s="13"/>
      <c r="ABJ15" s="13"/>
      <c r="ABK15" s="13"/>
      <c r="ABL15" s="13"/>
      <c r="ABM15" s="13"/>
      <c r="ABN15" s="13"/>
      <c r="ABO15" s="13"/>
      <c r="ABP15" s="13"/>
      <c r="ABQ15" s="13"/>
      <c r="ABR15" s="13"/>
      <c r="ABS15" s="13"/>
      <c r="ABT15" s="13"/>
      <c r="ABU15" s="13"/>
      <c r="ABV15" s="13"/>
      <c r="ABW15" s="13"/>
      <c r="ABX15" s="13"/>
      <c r="ABY15" s="13"/>
      <c r="ABZ15" s="13"/>
      <c r="ACA15" s="13"/>
      <c r="ACB15" s="13"/>
      <c r="ACC15" s="13"/>
      <c r="ACD15" s="13"/>
      <c r="ACE15" s="13"/>
      <c r="ACF15" s="13"/>
      <c r="ACG15" s="13"/>
      <c r="ACH15" s="13"/>
      <c r="ACI15" s="13"/>
      <c r="ACJ15" s="13"/>
      <c r="ACK15" s="13"/>
      <c r="ACL15" s="13"/>
      <c r="ACM15" s="13"/>
      <c r="ACN15" s="13"/>
      <c r="ACO15" s="13"/>
      <c r="ACP15" s="13"/>
      <c r="ACQ15" s="13"/>
      <c r="ACR15" s="13"/>
      <c r="ACS15" s="13"/>
      <c r="ACT15" s="13"/>
      <c r="ACU15" s="13"/>
      <c r="ACV15" s="13"/>
      <c r="ACW15" s="13"/>
      <c r="ACX15" s="13"/>
      <c r="ACY15" s="13"/>
      <c r="ACZ15" s="13"/>
      <c r="ADA15" s="13"/>
      <c r="ADB15" s="13"/>
      <c r="ADC15" s="13"/>
      <c r="ADD15" s="13"/>
      <c r="ADE15" s="13"/>
      <c r="ADF15" s="13"/>
      <c r="ADG15" s="13"/>
      <c r="ADH15" s="13"/>
      <c r="ADI15" s="13"/>
      <c r="ADJ15" s="13"/>
      <c r="ADK15" s="13"/>
      <c r="ADL15" s="13"/>
      <c r="ADM15" s="13"/>
      <c r="ADN15" s="13"/>
      <c r="ADO15" s="13"/>
      <c r="ADP15" s="13"/>
      <c r="ADQ15" s="13"/>
      <c r="ADR15" s="13"/>
      <c r="ADS15" s="13"/>
      <c r="ADT15" s="13"/>
      <c r="ADU15" s="13"/>
      <c r="ADV15" s="13"/>
      <c r="ADW15" s="13"/>
      <c r="ADX15" s="13"/>
      <c r="ADY15" s="13"/>
      <c r="ADZ15" s="13"/>
      <c r="AEA15" s="13"/>
      <c r="AEB15" s="13"/>
      <c r="AEC15" s="13"/>
      <c r="AED15" s="13"/>
      <c r="AEE15" s="13"/>
      <c r="AEF15" s="13"/>
      <c r="AEG15" s="13"/>
      <c r="AEH15" s="13"/>
      <c r="AEI15" s="13"/>
      <c r="AEJ15" s="13"/>
      <c r="AEK15" s="13"/>
      <c r="AEL15" s="13"/>
      <c r="AEM15" s="13"/>
      <c r="AEN15" s="13"/>
      <c r="AEO15" s="13"/>
      <c r="AEP15" s="13"/>
      <c r="AEQ15" s="13"/>
      <c r="AER15" s="13"/>
      <c r="AES15" s="13"/>
      <c r="AET15" s="13"/>
      <c r="AEU15" s="13"/>
      <c r="AEV15" s="13"/>
      <c r="AEW15" s="13"/>
      <c r="AEX15" s="13"/>
      <c r="AEY15" s="13"/>
      <c r="AEZ15" s="13"/>
      <c r="AFA15" s="13"/>
      <c r="AFB15" s="13"/>
      <c r="AFC15" s="13"/>
      <c r="AFD15" s="13"/>
      <c r="AFE15" s="13"/>
      <c r="AFF15" s="13"/>
      <c r="AFG15" s="13"/>
      <c r="AFH15" s="13"/>
      <c r="AFI15" s="13"/>
      <c r="AFJ15" s="13"/>
      <c r="AFK15" s="13"/>
      <c r="AFL15" s="13"/>
      <c r="AFM15" s="13"/>
      <c r="AFN15" s="13"/>
      <c r="AFO15" s="13"/>
      <c r="AFP15" s="13"/>
      <c r="AFQ15" s="13"/>
      <c r="AFR15" s="13"/>
      <c r="AFS15" s="13"/>
      <c r="AFT15" s="13"/>
      <c r="AFU15" s="13"/>
      <c r="AFV15" s="13"/>
      <c r="AFW15" s="13"/>
      <c r="AFX15" s="13"/>
      <c r="AFY15" s="13"/>
      <c r="AFZ15" s="13"/>
      <c r="AGA15" s="13"/>
      <c r="AGB15" s="13"/>
      <c r="AGC15" s="13"/>
      <c r="AGD15" s="13"/>
      <c r="AGE15" s="13"/>
      <c r="AGF15" s="13"/>
      <c r="AGG15" s="13"/>
      <c r="AGH15" s="13"/>
      <c r="AGI15" s="13"/>
      <c r="AGJ15" s="13"/>
      <c r="AGK15" s="13"/>
      <c r="AGL15" s="13"/>
      <c r="AGM15" s="13"/>
      <c r="AGN15" s="13"/>
      <c r="AGO15" s="13"/>
      <c r="AGP15" s="13"/>
      <c r="AGQ15" s="13"/>
      <c r="AGR15" s="13"/>
      <c r="AGS15" s="13"/>
      <c r="AGT15" s="13"/>
      <c r="AGU15" s="13"/>
      <c r="AGV15" s="13"/>
      <c r="AGW15" s="13"/>
      <c r="AGX15" s="13"/>
      <c r="AGY15" s="13"/>
      <c r="AGZ15" s="13"/>
      <c r="AHA15" s="13"/>
      <c r="AHB15" s="13"/>
      <c r="AHC15" s="13"/>
      <c r="AHD15" s="13"/>
      <c r="AHE15" s="13"/>
      <c r="AHF15" s="13"/>
      <c r="AHG15" s="13"/>
      <c r="AHH15" s="13"/>
      <c r="AHI15" s="13"/>
      <c r="AHJ15" s="13"/>
      <c r="AHK15" s="13"/>
      <c r="AHL15" s="13"/>
      <c r="AHM15" s="13"/>
      <c r="AHN15" s="13"/>
      <c r="AHO15" s="13"/>
      <c r="AHP15" s="13"/>
      <c r="AHQ15" s="13"/>
      <c r="AHR15" s="13"/>
      <c r="AHS15" s="13"/>
      <c r="AHT15" s="13"/>
      <c r="AHU15" s="13"/>
      <c r="AHV15" s="13"/>
      <c r="AHW15" s="13"/>
      <c r="AHX15" s="13"/>
      <c r="AHY15" s="13"/>
      <c r="AHZ15" s="13"/>
      <c r="AIA15" s="13"/>
      <c r="AIB15" s="13"/>
      <c r="AIC15" s="13"/>
      <c r="AID15" s="13"/>
      <c r="AIE15" s="13"/>
      <c r="AIF15" s="13"/>
      <c r="AIG15" s="13"/>
      <c r="AIH15" s="13"/>
      <c r="AII15" s="13"/>
      <c r="AIJ15" s="13"/>
      <c r="AIK15" s="13"/>
      <c r="AIL15" s="13"/>
      <c r="AIM15" s="13"/>
      <c r="AIN15" s="13"/>
      <c r="AIO15" s="13"/>
      <c r="AIP15" s="13"/>
      <c r="AIQ15" s="13"/>
      <c r="AIR15" s="13"/>
      <c r="AIS15" s="13"/>
      <c r="AIT15" s="13"/>
      <c r="AIU15" s="13"/>
      <c r="AIV15" s="13"/>
      <c r="AIW15" s="13"/>
      <c r="AIX15" s="13"/>
      <c r="AIY15" s="13"/>
      <c r="AIZ15" s="13"/>
      <c r="AJA15" s="13"/>
      <c r="AJB15" s="13"/>
      <c r="AJC15" s="13"/>
      <c r="AJD15" s="13"/>
      <c r="AJE15" s="13"/>
      <c r="AJF15" s="13"/>
      <c r="AJG15" s="13"/>
      <c r="AJH15" s="13"/>
      <c r="AJI15" s="13"/>
      <c r="AJJ15" s="13"/>
      <c r="AJK15" s="13"/>
      <c r="AJL15" s="13"/>
      <c r="AJM15" s="13"/>
      <c r="AJN15" s="13"/>
      <c r="AJO15" s="13"/>
      <c r="AJP15" s="13"/>
      <c r="AJQ15" s="13"/>
      <c r="AJR15" s="13"/>
      <c r="AJS15" s="13"/>
      <c r="AJT15" s="13"/>
      <c r="AJU15" s="13"/>
      <c r="AJV15" s="13"/>
      <c r="AJW15" s="13"/>
      <c r="AJX15" s="13"/>
      <c r="AJY15" s="13"/>
      <c r="AJZ15" s="13"/>
      <c r="AKA15" s="13"/>
      <c r="AKB15" s="13"/>
      <c r="AKC15" s="13"/>
      <c r="AKD15" s="13"/>
      <c r="AKE15" s="13"/>
      <c r="AKF15" s="13"/>
      <c r="AKG15" s="13"/>
      <c r="AKH15" s="13"/>
      <c r="AKI15" s="13"/>
      <c r="AKJ15" s="13"/>
      <c r="AKK15" s="13"/>
      <c r="AKL15" s="13"/>
      <c r="AKM15" s="13"/>
      <c r="AKN15" s="13"/>
      <c r="AKO15" s="13"/>
      <c r="AKP15" s="13"/>
      <c r="AKQ15" s="13"/>
      <c r="AKR15" s="13"/>
      <c r="AKS15" s="13"/>
      <c r="AKT15" s="13"/>
      <c r="AKU15" s="13"/>
      <c r="AKV15" s="13"/>
      <c r="AKW15" s="13"/>
      <c r="AKX15" s="13"/>
      <c r="AKY15" s="13"/>
      <c r="AKZ15" s="13"/>
      <c r="ALA15" s="13"/>
      <c r="ALB15" s="13"/>
      <c r="ALC15" s="13"/>
      <c r="ALD15" s="13"/>
      <c r="ALE15" s="13"/>
      <c r="ALF15" s="13"/>
      <c r="ALG15" s="13"/>
      <c r="ALH15" s="13"/>
      <c r="ALI15" s="13"/>
      <c r="ALJ15" s="13"/>
      <c r="ALK15" s="13"/>
      <c r="ALL15" s="13"/>
      <c r="ALM15" s="13"/>
      <c r="ALN15" s="13"/>
      <c r="ALO15" s="13"/>
      <c r="ALP15" s="13"/>
      <c r="ALQ15" s="13"/>
      <c r="ALR15" s="13"/>
      <c r="ALS15" s="13"/>
      <c r="ALT15" s="13"/>
      <c r="ALU15" s="13"/>
      <c r="ALV15" s="13"/>
      <c r="ALW15" s="13"/>
      <c r="ALX15" s="13"/>
      <c r="ALY15" s="13"/>
      <c r="ALZ15" s="13"/>
      <c r="AMA15" s="13"/>
      <c r="AMB15" s="13"/>
      <c r="AMC15" s="13"/>
      <c r="AMD15" s="13"/>
      <c r="AME15" s="13"/>
      <c r="AMF15" s="13"/>
      <c r="AMG15" s="13"/>
      <c r="AMH15" s="13"/>
    </row>
    <row r="16" spans="1:1023">
      <c r="A16" s="53"/>
      <c r="B16" s="20"/>
      <c r="C16" s="54"/>
      <c r="D16" s="55"/>
      <c r="E16" s="56"/>
      <c r="F16" s="57"/>
      <c r="G16" s="5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  <c r="IW16" s="13"/>
      <c r="IX16" s="13"/>
      <c r="IY16" s="13"/>
      <c r="IZ16" s="13"/>
      <c r="JA16" s="13"/>
      <c r="JB16" s="13"/>
      <c r="JC16" s="13"/>
      <c r="JD16" s="13"/>
      <c r="JE16" s="13"/>
      <c r="JF16" s="13"/>
      <c r="JG16" s="13"/>
      <c r="JH16" s="13"/>
      <c r="JI16" s="13"/>
      <c r="JJ16" s="13"/>
      <c r="JK16" s="13"/>
      <c r="JL16" s="13"/>
      <c r="JM16" s="13"/>
      <c r="JN16" s="13"/>
      <c r="JO16" s="13"/>
      <c r="JP16" s="13"/>
      <c r="JQ16" s="13"/>
      <c r="JR16" s="13"/>
      <c r="JS16" s="13"/>
      <c r="JT16" s="13"/>
      <c r="JU16" s="13"/>
      <c r="JV16" s="13"/>
      <c r="JW16" s="13"/>
      <c r="JX16" s="13"/>
      <c r="JY16" s="13"/>
      <c r="JZ16" s="13"/>
      <c r="KA16" s="13"/>
      <c r="KB16" s="13"/>
      <c r="KC16" s="13"/>
      <c r="KD16" s="13"/>
      <c r="KE16" s="13"/>
      <c r="KF16" s="13"/>
      <c r="KG16" s="13"/>
      <c r="KH16" s="13"/>
      <c r="KI16" s="13"/>
      <c r="KJ16" s="13"/>
      <c r="KK16" s="13"/>
      <c r="KL16" s="13"/>
      <c r="KM16" s="13"/>
      <c r="KN16" s="13"/>
      <c r="KO16" s="13"/>
      <c r="KP16" s="13"/>
      <c r="KQ16" s="13"/>
      <c r="KR16" s="13"/>
      <c r="KS16" s="13"/>
      <c r="KT16" s="13"/>
      <c r="KU16" s="13"/>
      <c r="KV16" s="13"/>
      <c r="KW16" s="13"/>
      <c r="KX16" s="13"/>
      <c r="KY16" s="13"/>
      <c r="KZ16" s="13"/>
      <c r="LA16" s="13"/>
      <c r="LB16" s="13"/>
      <c r="LC16" s="13"/>
      <c r="LD16" s="13"/>
      <c r="LE16" s="13"/>
      <c r="LF16" s="13"/>
      <c r="LG16" s="13"/>
      <c r="LH16" s="13"/>
      <c r="LI16" s="13"/>
      <c r="LJ16" s="13"/>
      <c r="LK16" s="13"/>
      <c r="LL16" s="13"/>
      <c r="LM16" s="13"/>
      <c r="LN16" s="13"/>
      <c r="LO16" s="13"/>
      <c r="LP16" s="13"/>
      <c r="LQ16" s="13"/>
      <c r="LR16" s="13"/>
      <c r="LS16" s="13"/>
      <c r="LT16" s="13"/>
      <c r="LU16" s="13"/>
      <c r="LV16" s="13"/>
      <c r="LW16" s="13"/>
      <c r="LX16" s="13"/>
      <c r="LY16" s="13"/>
      <c r="LZ16" s="13"/>
      <c r="MA16" s="13"/>
      <c r="MB16" s="13"/>
      <c r="MC16" s="13"/>
      <c r="MD16" s="13"/>
      <c r="ME16" s="13"/>
      <c r="MF16" s="13"/>
      <c r="MG16" s="13"/>
      <c r="MH16" s="13"/>
      <c r="MI16" s="13"/>
      <c r="MJ16" s="13"/>
      <c r="MK16" s="13"/>
      <c r="ML16" s="13"/>
      <c r="MM16" s="13"/>
      <c r="MN16" s="13"/>
      <c r="MO16" s="13"/>
      <c r="MP16" s="13"/>
      <c r="MQ16" s="13"/>
      <c r="MR16" s="13"/>
      <c r="MS16" s="13"/>
      <c r="MT16" s="13"/>
      <c r="MU16" s="13"/>
      <c r="MV16" s="13"/>
      <c r="MW16" s="13"/>
      <c r="MX16" s="13"/>
      <c r="MY16" s="13"/>
      <c r="MZ16" s="13"/>
      <c r="NA16" s="13"/>
      <c r="NB16" s="13"/>
      <c r="NC16" s="13"/>
      <c r="ND16" s="13"/>
      <c r="NE16" s="13"/>
      <c r="NF16" s="13"/>
      <c r="NG16" s="13"/>
      <c r="NH16" s="13"/>
      <c r="NI16" s="13"/>
      <c r="NJ16" s="13"/>
      <c r="NK16" s="13"/>
      <c r="NL16" s="13"/>
      <c r="NM16" s="13"/>
      <c r="NN16" s="13"/>
      <c r="NO16" s="13"/>
      <c r="NP16" s="13"/>
      <c r="NQ16" s="13"/>
      <c r="NR16" s="13"/>
      <c r="NS16" s="13"/>
      <c r="NT16" s="13"/>
      <c r="NU16" s="13"/>
      <c r="NV16" s="13"/>
      <c r="NW16" s="13"/>
      <c r="NX16" s="13"/>
      <c r="NY16" s="13"/>
      <c r="NZ16" s="13"/>
      <c r="OA16" s="13"/>
      <c r="OB16" s="13"/>
      <c r="OC16" s="13"/>
      <c r="OD16" s="13"/>
      <c r="OE16" s="13"/>
      <c r="OF16" s="13"/>
      <c r="OG16" s="13"/>
      <c r="OH16" s="13"/>
      <c r="OI16" s="13"/>
      <c r="OJ16" s="13"/>
      <c r="OK16" s="13"/>
      <c r="OL16" s="13"/>
      <c r="OM16" s="13"/>
      <c r="ON16" s="13"/>
      <c r="OO16" s="13"/>
      <c r="OP16" s="13"/>
      <c r="OQ16" s="13"/>
      <c r="OR16" s="13"/>
      <c r="OS16" s="13"/>
      <c r="OT16" s="13"/>
      <c r="OU16" s="13"/>
      <c r="OV16" s="13"/>
      <c r="OW16" s="13"/>
      <c r="OX16" s="13"/>
      <c r="OY16" s="13"/>
      <c r="OZ16" s="13"/>
      <c r="PA16" s="13"/>
      <c r="PB16" s="13"/>
      <c r="PC16" s="13"/>
      <c r="PD16" s="13"/>
      <c r="PE16" s="13"/>
      <c r="PF16" s="13"/>
      <c r="PG16" s="13"/>
      <c r="PH16" s="13"/>
      <c r="PI16" s="13"/>
      <c r="PJ16" s="13"/>
      <c r="PK16" s="13"/>
      <c r="PL16" s="13"/>
      <c r="PM16" s="13"/>
      <c r="PN16" s="13"/>
      <c r="PO16" s="13"/>
      <c r="PP16" s="13"/>
      <c r="PQ16" s="13"/>
      <c r="PR16" s="13"/>
      <c r="PS16" s="13"/>
      <c r="PT16" s="13"/>
      <c r="PU16" s="13"/>
      <c r="PV16" s="13"/>
      <c r="PW16" s="13"/>
      <c r="PX16" s="13"/>
      <c r="PY16" s="13"/>
      <c r="PZ16" s="13"/>
      <c r="QA16" s="13"/>
      <c r="QB16" s="13"/>
      <c r="QC16" s="13"/>
      <c r="QD16" s="13"/>
      <c r="QE16" s="13"/>
      <c r="QF16" s="13"/>
      <c r="QG16" s="13"/>
      <c r="QH16" s="13"/>
      <c r="QI16" s="13"/>
      <c r="QJ16" s="13"/>
      <c r="QK16" s="13"/>
      <c r="QL16" s="13"/>
      <c r="QM16" s="13"/>
      <c r="QN16" s="13"/>
      <c r="QO16" s="13"/>
      <c r="QP16" s="13"/>
      <c r="QQ16" s="13"/>
      <c r="QR16" s="13"/>
      <c r="QS16" s="13"/>
      <c r="QT16" s="13"/>
      <c r="QU16" s="13"/>
      <c r="QV16" s="13"/>
      <c r="QW16" s="13"/>
      <c r="QX16" s="13"/>
      <c r="QY16" s="13"/>
      <c r="QZ16" s="13"/>
      <c r="RA16" s="13"/>
      <c r="RB16" s="13"/>
      <c r="RC16" s="13"/>
      <c r="RD16" s="13"/>
      <c r="RE16" s="13"/>
      <c r="RF16" s="13"/>
      <c r="RG16" s="13"/>
      <c r="RH16" s="13"/>
      <c r="RI16" s="13"/>
      <c r="RJ16" s="13"/>
      <c r="RK16" s="13"/>
      <c r="RL16" s="13"/>
      <c r="RM16" s="13"/>
      <c r="RN16" s="13"/>
      <c r="RO16" s="13"/>
      <c r="RP16" s="13"/>
      <c r="RQ16" s="13"/>
      <c r="RR16" s="13"/>
      <c r="RS16" s="13"/>
      <c r="RT16" s="13"/>
      <c r="RU16" s="13"/>
      <c r="RV16" s="13"/>
      <c r="RW16" s="13"/>
      <c r="RX16" s="13"/>
      <c r="RY16" s="13"/>
      <c r="RZ16" s="13"/>
      <c r="SA16" s="13"/>
      <c r="SB16" s="13"/>
      <c r="SC16" s="13"/>
      <c r="SD16" s="13"/>
      <c r="SE16" s="13"/>
      <c r="SF16" s="13"/>
      <c r="SG16" s="13"/>
      <c r="SH16" s="13"/>
      <c r="SI16" s="13"/>
      <c r="SJ16" s="13"/>
      <c r="SK16" s="13"/>
      <c r="SL16" s="13"/>
      <c r="SM16" s="13"/>
      <c r="SN16" s="13"/>
      <c r="SO16" s="13"/>
      <c r="SP16" s="13"/>
      <c r="SQ16" s="13"/>
      <c r="SR16" s="13"/>
      <c r="SS16" s="13"/>
      <c r="ST16" s="13"/>
      <c r="SU16" s="13"/>
      <c r="SV16" s="13"/>
      <c r="SW16" s="13"/>
      <c r="SX16" s="13"/>
      <c r="SY16" s="13"/>
      <c r="SZ16" s="13"/>
      <c r="TA16" s="13"/>
      <c r="TB16" s="13"/>
      <c r="TC16" s="13"/>
      <c r="TD16" s="13"/>
      <c r="TE16" s="13"/>
      <c r="TF16" s="13"/>
      <c r="TG16" s="13"/>
      <c r="TH16" s="13"/>
      <c r="TI16" s="13"/>
      <c r="TJ16" s="13"/>
      <c r="TK16" s="13"/>
      <c r="TL16" s="13"/>
      <c r="TM16" s="13"/>
      <c r="TN16" s="13"/>
      <c r="TO16" s="13"/>
      <c r="TP16" s="13"/>
      <c r="TQ16" s="13"/>
      <c r="TR16" s="13"/>
      <c r="TS16" s="13"/>
      <c r="TT16" s="13"/>
      <c r="TU16" s="13"/>
      <c r="TV16" s="13"/>
      <c r="TW16" s="13"/>
      <c r="TX16" s="13"/>
      <c r="TY16" s="13"/>
      <c r="TZ16" s="13"/>
      <c r="UA16" s="13"/>
      <c r="UB16" s="13"/>
      <c r="UC16" s="13"/>
      <c r="UD16" s="13"/>
      <c r="UE16" s="13"/>
      <c r="UF16" s="13"/>
      <c r="UG16" s="13"/>
      <c r="UH16" s="13"/>
      <c r="UI16" s="13"/>
      <c r="UJ16" s="13"/>
      <c r="UK16" s="13"/>
      <c r="UL16" s="13"/>
      <c r="UM16" s="13"/>
      <c r="UN16" s="13"/>
      <c r="UO16" s="13"/>
      <c r="UP16" s="13"/>
      <c r="UQ16" s="13"/>
      <c r="UR16" s="13"/>
      <c r="US16" s="13"/>
      <c r="UT16" s="13"/>
      <c r="UU16" s="13"/>
      <c r="UV16" s="13"/>
      <c r="UW16" s="13"/>
      <c r="UX16" s="13"/>
      <c r="UY16" s="13"/>
      <c r="UZ16" s="13"/>
      <c r="VA16" s="13"/>
      <c r="VB16" s="13"/>
      <c r="VC16" s="13"/>
      <c r="VD16" s="13"/>
      <c r="VE16" s="13"/>
      <c r="VF16" s="13"/>
      <c r="VG16" s="13"/>
      <c r="VH16" s="13"/>
      <c r="VI16" s="13"/>
      <c r="VJ16" s="13"/>
      <c r="VK16" s="13"/>
      <c r="VL16" s="13"/>
      <c r="VM16" s="13"/>
      <c r="VN16" s="13"/>
      <c r="VO16" s="13"/>
      <c r="VP16" s="13"/>
      <c r="VQ16" s="13"/>
      <c r="VR16" s="13"/>
      <c r="VS16" s="13"/>
      <c r="VT16" s="13"/>
      <c r="VU16" s="13"/>
      <c r="VV16" s="13"/>
      <c r="VW16" s="13"/>
      <c r="VX16" s="13"/>
      <c r="VY16" s="13"/>
      <c r="VZ16" s="13"/>
      <c r="WA16" s="13"/>
      <c r="WB16" s="13"/>
      <c r="WC16" s="13"/>
      <c r="WD16" s="13"/>
      <c r="WE16" s="13"/>
      <c r="WF16" s="13"/>
      <c r="WG16" s="13"/>
      <c r="WH16" s="13"/>
      <c r="WI16" s="13"/>
      <c r="WJ16" s="13"/>
      <c r="WK16" s="13"/>
      <c r="WL16" s="13"/>
      <c r="WM16" s="13"/>
      <c r="WN16" s="13"/>
      <c r="WO16" s="13"/>
      <c r="WP16" s="13"/>
      <c r="WQ16" s="13"/>
      <c r="WR16" s="13"/>
      <c r="WS16" s="13"/>
      <c r="WT16" s="13"/>
      <c r="WU16" s="13"/>
      <c r="WV16" s="13"/>
      <c r="WW16" s="13"/>
      <c r="WX16" s="13"/>
      <c r="WY16" s="13"/>
      <c r="WZ16" s="13"/>
      <c r="XA16" s="13"/>
      <c r="XB16" s="13"/>
      <c r="XC16" s="13"/>
      <c r="XD16" s="13"/>
      <c r="XE16" s="13"/>
      <c r="XF16" s="13"/>
      <c r="XG16" s="13"/>
      <c r="XH16" s="13"/>
      <c r="XI16" s="13"/>
      <c r="XJ16" s="13"/>
      <c r="XK16" s="13"/>
      <c r="XL16" s="13"/>
      <c r="XM16" s="13"/>
      <c r="XN16" s="13"/>
      <c r="XO16" s="13"/>
      <c r="XP16" s="13"/>
      <c r="XQ16" s="13"/>
      <c r="XR16" s="13"/>
      <c r="XS16" s="13"/>
      <c r="XT16" s="13"/>
      <c r="XU16" s="13"/>
      <c r="XV16" s="13"/>
      <c r="XW16" s="13"/>
      <c r="XX16" s="13"/>
      <c r="XY16" s="13"/>
      <c r="XZ16" s="13"/>
      <c r="YA16" s="13"/>
      <c r="YB16" s="13"/>
      <c r="YC16" s="13"/>
      <c r="YD16" s="13"/>
      <c r="YE16" s="13"/>
      <c r="YF16" s="13"/>
      <c r="YG16" s="13"/>
      <c r="YH16" s="13"/>
      <c r="YI16" s="13"/>
      <c r="YJ16" s="13"/>
      <c r="YK16" s="13"/>
      <c r="YL16" s="13"/>
      <c r="YM16" s="13"/>
      <c r="YN16" s="13"/>
      <c r="YO16" s="13"/>
      <c r="YP16" s="13"/>
      <c r="YQ16" s="13"/>
      <c r="YR16" s="13"/>
      <c r="YS16" s="13"/>
      <c r="YT16" s="13"/>
      <c r="YU16" s="13"/>
      <c r="YV16" s="13"/>
      <c r="YW16" s="13"/>
      <c r="YX16" s="13"/>
      <c r="YY16" s="13"/>
      <c r="YZ16" s="13"/>
      <c r="ZA16" s="13"/>
      <c r="ZB16" s="13"/>
      <c r="ZC16" s="13"/>
      <c r="ZD16" s="13"/>
      <c r="ZE16" s="13"/>
      <c r="ZF16" s="13"/>
      <c r="ZG16" s="13"/>
      <c r="ZH16" s="13"/>
      <c r="ZI16" s="13"/>
      <c r="ZJ16" s="13"/>
      <c r="ZK16" s="13"/>
      <c r="ZL16" s="13"/>
      <c r="ZM16" s="13"/>
      <c r="ZN16" s="13"/>
      <c r="ZO16" s="13"/>
      <c r="ZP16" s="13"/>
      <c r="ZQ16" s="13"/>
      <c r="ZR16" s="13"/>
      <c r="ZS16" s="13"/>
      <c r="ZT16" s="13"/>
      <c r="ZU16" s="13"/>
      <c r="ZV16" s="13"/>
      <c r="ZW16" s="13"/>
      <c r="ZX16" s="13"/>
      <c r="ZY16" s="13"/>
      <c r="ZZ16" s="13"/>
      <c r="AAA16" s="13"/>
      <c r="AAB16" s="13"/>
      <c r="AAC16" s="13"/>
      <c r="AAD16" s="13"/>
      <c r="AAE16" s="13"/>
      <c r="AAF16" s="13"/>
      <c r="AAG16" s="13"/>
      <c r="AAH16" s="13"/>
      <c r="AAI16" s="13"/>
      <c r="AAJ16" s="13"/>
      <c r="AAK16" s="13"/>
      <c r="AAL16" s="13"/>
      <c r="AAM16" s="13"/>
      <c r="AAN16" s="13"/>
      <c r="AAO16" s="13"/>
      <c r="AAP16" s="13"/>
      <c r="AAQ16" s="13"/>
      <c r="AAR16" s="13"/>
      <c r="AAS16" s="13"/>
      <c r="AAT16" s="13"/>
      <c r="AAU16" s="13"/>
      <c r="AAV16" s="13"/>
      <c r="AAW16" s="13"/>
      <c r="AAX16" s="13"/>
      <c r="AAY16" s="13"/>
      <c r="AAZ16" s="13"/>
      <c r="ABA16" s="13"/>
      <c r="ABB16" s="13"/>
      <c r="ABC16" s="13"/>
      <c r="ABD16" s="13"/>
      <c r="ABE16" s="13"/>
      <c r="ABF16" s="13"/>
      <c r="ABG16" s="13"/>
      <c r="ABH16" s="13"/>
      <c r="ABI16" s="13"/>
      <c r="ABJ16" s="13"/>
      <c r="ABK16" s="13"/>
      <c r="ABL16" s="13"/>
      <c r="ABM16" s="13"/>
      <c r="ABN16" s="13"/>
      <c r="ABO16" s="13"/>
      <c r="ABP16" s="13"/>
      <c r="ABQ16" s="13"/>
      <c r="ABR16" s="13"/>
      <c r="ABS16" s="13"/>
      <c r="ABT16" s="13"/>
      <c r="ABU16" s="13"/>
      <c r="ABV16" s="13"/>
      <c r="ABW16" s="13"/>
      <c r="ABX16" s="13"/>
      <c r="ABY16" s="13"/>
      <c r="ABZ16" s="13"/>
      <c r="ACA16" s="13"/>
      <c r="ACB16" s="13"/>
      <c r="ACC16" s="13"/>
      <c r="ACD16" s="13"/>
      <c r="ACE16" s="13"/>
      <c r="ACF16" s="13"/>
      <c r="ACG16" s="13"/>
      <c r="ACH16" s="13"/>
      <c r="ACI16" s="13"/>
      <c r="ACJ16" s="13"/>
      <c r="ACK16" s="13"/>
      <c r="ACL16" s="13"/>
      <c r="ACM16" s="13"/>
      <c r="ACN16" s="13"/>
      <c r="ACO16" s="13"/>
      <c r="ACP16" s="13"/>
      <c r="ACQ16" s="13"/>
      <c r="ACR16" s="13"/>
      <c r="ACS16" s="13"/>
      <c r="ACT16" s="13"/>
      <c r="ACU16" s="13"/>
      <c r="ACV16" s="13"/>
      <c r="ACW16" s="13"/>
      <c r="ACX16" s="13"/>
      <c r="ACY16" s="13"/>
      <c r="ACZ16" s="13"/>
      <c r="ADA16" s="13"/>
      <c r="ADB16" s="13"/>
      <c r="ADC16" s="13"/>
      <c r="ADD16" s="13"/>
      <c r="ADE16" s="13"/>
      <c r="ADF16" s="13"/>
      <c r="ADG16" s="13"/>
      <c r="ADH16" s="13"/>
      <c r="ADI16" s="13"/>
      <c r="ADJ16" s="13"/>
      <c r="ADK16" s="13"/>
      <c r="ADL16" s="13"/>
      <c r="ADM16" s="13"/>
      <c r="ADN16" s="13"/>
      <c r="ADO16" s="13"/>
      <c r="ADP16" s="13"/>
      <c r="ADQ16" s="13"/>
      <c r="ADR16" s="13"/>
      <c r="ADS16" s="13"/>
      <c r="ADT16" s="13"/>
      <c r="ADU16" s="13"/>
      <c r="ADV16" s="13"/>
      <c r="ADW16" s="13"/>
      <c r="ADX16" s="13"/>
      <c r="ADY16" s="13"/>
      <c r="ADZ16" s="13"/>
      <c r="AEA16" s="13"/>
      <c r="AEB16" s="13"/>
      <c r="AEC16" s="13"/>
      <c r="AED16" s="13"/>
      <c r="AEE16" s="13"/>
      <c r="AEF16" s="13"/>
      <c r="AEG16" s="13"/>
      <c r="AEH16" s="13"/>
      <c r="AEI16" s="13"/>
      <c r="AEJ16" s="13"/>
      <c r="AEK16" s="13"/>
      <c r="AEL16" s="13"/>
      <c r="AEM16" s="13"/>
      <c r="AEN16" s="13"/>
      <c r="AEO16" s="13"/>
      <c r="AEP16" s="13"/>
      <c r="AEQ16" s="13"/>
      <c r="AER16" s="13"/>
      <c r="AES16" s="13"/>
      <c r="AET16" s="13"/>
      <c r="AEU16" s="13"/>
      <c r="AEV16" s="13"/>
      <c r="AEW16" s="13"/>
      <c r="AEX16" s="13"/>
      <c r="AEY16" s="13"/>
      <c r="AEZ16" s="13"/>
      <c r="AFA16" s="13"/>
      <c r="AFB16" s="13"/>
      <c r="AFC16" s="13"/>
      <c r="AFD16" s="13"/>
      <c r="AFE16" s="13"/>
      <c r="AFF16" s="13"/>
      <c r="AFG16" s="13"/>
      <c r="AFH16" s="13"/>
      <c r="AFI16" s="13"/>
      <c r="AFJ16" s="13"/>
      <c r="AFK16" s="13"/>
      <c r="AFL16" s="13"/>
      <c r="AFM16" s="13"/>
      <c r="AFN16" s="13"/>
      <c r="AFO16" s="13"/>
      <c r="AFP16" s="13"/>
      <c r="AFQ16" s="13"/>
      <c r="AFR16" s="13"/>
      <c r="AFS16" s="13"/>
      <c r="AFT16" s="13"/>
      <c r="AFU16" s="13"/>
      <c r="AFV16" s="13"/>
      <c r="AFW16" s="13"/>
      <c r="AFX16" s="13"/>
      <c r="AFY16" s="13"/>
      <c r="AFZ16" s="13"/>
      <c r="AGA16" s="13"/>
      <c r="AGB16" s="13"/>
      <c r="AGC16" s="13"/>
      <c r="AGD16" s="13"/>
      <c r="AGE16" s="13"/>
      <c r="AGF16" s="13"/>
      <c r="AGG16" s="13"/>
      <c r="AGH16" s="13"/>
      <c r="AGI16" s="13"/>
      <c r="AGJ16" s="13"/>
      <c r="AGK16" s="13"/>
      <c r="AGL16" s="13"/>
      <c r="AGM16" s="13"/>
      <c r="AGN16" s="13"/>
      <c r="AGO16" s="13"/>
      <c r="AGP16" s="13"/>
      <c r="AGQ16" s="13"/>
      <c r="AGR16" s="13"/>
      <c r="AGS16" s="13"/>
      <c r="AGT16" s="13"/>
      <c r="AGU16" s="13"/>
      <c r="AGV16" s="13"/>
      <c r="AGW16" s="13"/>
      <c r="AGX16" s="13"/>
      <c r="AGY16" s="13"/>
      <c r="AGZ16" s="13"/>
      <c r="AHA16" s="13"/>
      <c r="AHB16" s="13"/>
      <c r="AHC16" s="13"/>
      <c r="AHD16" s="13"/>
      <c r="AHE16" s="13"/>
      <c r="AHF16" s="13"/>
      <c r="AHG16" s="13"/>
      <c r="AHH16" s="13"/>
      <c r="AHI16" s="13"/>
      <c r="AHJ16" s="13"/>
      <c r="AHK16" s="13"/>
      <c r="AHL16" s="13"/>
      <c r="AHM16" s="13"/>
      <c r="AHN16" s="13"/>
      <c r="AHO16" s="13"/>
      <c r="AHP16" s="13"/>
      <c r="AHQ16" s="13"/>
      <c r="AHR16" s="13"/>
      <c r="AHS16" s="13"/>
      <c r="AHT16" s="13"/>
      <c r="AHU16" s="13"/>
      <c r="AHV16" s="13"/>
      <c r="AHW16" s="13"/>
      <c r="AHX16" s="13"/>
      <c r="AHY16" s="13"/>
      <c r="AHZ16" s="13"/>
      <c r="AIA16" s="13"/>
      <c r="AIB16" s="13"/>
      <c r="AIC16" s="13"/>
      <c r="AID16" s="13"/>
      <c r="AIE16" s="13"/>
      <c r="AIF16" s="13"/>
      <c r="AIG16" s="13"/>
      <c r="AIH16" s="13"/>
      <c r="AII16" s="13"/>
      <c r="AIJ16" s="13"/>
      <c r="AIK16" s="13"/>
      <c r="AIL16" s="13"/>
      <c r="AIM16" s="13"/>
      <c r="AIN16" s="13"/>
      <c r="AIO16" s="13"/>
      <c r="AIP16" s="13"/>
      <c r="AIQ16" s="13"/>
      <c r="AIR16" s="13"/>
      <c r="AIS16" s="13"/>
      <c r="AIT16" s="13"/>
      <c r="AIU16" s="13"/>
      <c r="AIV16" s="13"/>
      <c r="AIW16" s="13"/>
      <c r="AIX16" s="13"/>
      <c r="AIY16" s="13"/>
      <c r="AIZ16" s="13"/>
      <c r="AJA16" s="13"/>
      <c r="AJB16" s="13"/>
      <c r="AJC16" s="13"/>
      <c r="AJD16" s="13"/>
      <c r="AJE16" s="13"/>
      <c r="AJF16" s="13"/>
      <c r="AJG16" s="13"/>
      <c r="AJH16" s="13"/>
      <c r="AJI16" s="13"/>
      <c r="AJJ16" s="13"/>
      <c r="AJK16" s="13"/>
      <c r="AJL16" s="13"/>
      <c r="AJM16" s="13"/>
      <c r="AJN16" s="13"/>
      <c r="AJO16" s="13"/>
      <c r="AJP16" s="13"/>
      <c r="AJQ16" s="13"/>
      <c r="AJR16" s="13"/>
      <c r="AJS16" s="13"/>
      <c r="AJT16" s="13"/>
      <c r="AJU16" s="13"/>
      <c r="AJV16" s="13"/>
      <c r="AJW16" s="13"/>
      <c r="AJX16" s="13"/>
      <c r="AJY16" s="13"/>
      <c r="AJZ16" s="13"/>
      <c r="AKA16" s="13"/>
      <c r="AKB16" s="13"/>
      <c r="AKC16" s="13"/>
      <c r="AKD16" s="13"/>
      <c r="AKE16" s="13"/>
      <c r="AKF16" s="13"/>
      <c r="AKG16" s="13"/>
      <c r="AKH16" s="13"/>
      <c r="AKI16" s="13"/>
      <c r="AKJ16" s="13"/>
      <c r="AKK16" s="13"/>
      <c r="AKL16" s="13"/>
      <c r="AKM16" s="13"/>
      <c r="AKN16" s="13"/>
      <c r="AKO16" s="13"/>
      <c r="AKP16" s="13"/>
      <c r="AKQ16" s="13"/>
      <c r="AKR16" s="13"/>
      <c r="AKS16" s="13"/>
      <c r="AKT16" s="13"/>
      <c r="AKU16" s="13"/>
      <c r="AKV16" s="13"/>
      <c r="AKW16" s="13"/>
      <c r="AKX16" s="13"/>
      <c r="AKY16" s="13"/>
      <c r="AKZ16" s="13"/>
      <c r="ALA16" s="13"/>
      <c r="ALB16" s="13"/>
      <c r="ALC16" s="13"/>
      <c r="ALD16" s="13"/>
      <c r="ALE16" s="13"/>
      <c r="ALF16" s="13"/>
      <c r="ALG16" s="13"/>
      <c r="ALH16" s="13"/>
      <c r="ALI16" s="13"/>
      <c r="ALJ16" s="13"/>
      <c r="ALK16" s="13"/>
      <c r="ALL16" s="13"/>
      <c r="ALM16" s="13"/>
      <c r="ALN16" s="13"/>
      <c r="ALO16" s="13"/>
      <c r="ALP16" s="13"/>
      <c r="ALQ16" s="13"/>
      <c r="ALR16" s="13"/>
      <c r="ALS16" s="13"/>
      <c r="ALT16" s="13"/>
      <c r="ALU16" s="13"/>
      <c r="ALV16" s="13"/>
      <c r="ALW16" s="13"/>
      <c r="ALX16" s="13"/>
      <c r="ALY16" s="13"/>
      <c r="ALZ16" s="13"/>
      <c r="AMA16" s="13"/>
      <c r="AMB16" s="13"/>
      <c r="AMC16" s="13"/>
      <c r="AMD16" s="13"/>
      <c r="AME16" s="13"/>
      <c r="AMF16" s="13"/>
      <c r="AMG16" s="13"/>
      <c r="AMH16" s="13"/>
    </row>
    <row r="17" spans="1:7" s="17" customFormat="1">
      <c r="A17" s="59" t="s">
        <v>24</v>
      </c>
      <c r="B17" s="59" t="s">
        <v>19</v>
      </c>
      <c r="C17" s="60" t="s">
        <v>25</v>
      </c>
      <c r="D17" s="67" t="s">
        <v>26</v>
      </c>
      <c r="E17" s="68" t="s">
        <v>27</v>
      </c>
      <c r="F17" s="68" t="s">
        <v>28</v>
      </c>
      <c r="G17" s="64"/>
    </row>
    <row r="18" spans="1:7" s="17" customFormat="1">
      <c r="A18" s="61" t="s">
        <v>133</v>
      </c>
      <c r="B18" s="62" t="s">
        <v>260</v>
      </c>
      <c r="C18" s="63" t="s">
        <v>10</v>
      </c>
      <c r="D18" s="69"/>
      <c r="E18" s="70"/>
      <c r="F18" s="71"/>
      <c r="G18" s="64"/>
    </row>
    <row r="19" spans="1:7" s="17" customFormat="1">
      <c r="A19" s="92"/>
      <c r="B19" s="93" t="s">
        <v>34</v>
      </c>
      <c r="C19" s="73"/>
      <c r="D19" s="74"/>
      <c r="E19" s="75"/>
      <c r="F19" s="76"/>
      <c r="G19" s="64"/>
    </row>
    <row r="20" spans="1:7" s="17" customFormat="1">
      <c r="A20" s="29"/>
      <c r="B20" s="27"/>
      <c r="C20" s="29"/>
      <c r="D20" s="80"/>
      <c r="E20" s="75"/>
      <c r="F20" s="76"/>
      <c r="G20" s="64"/>
    </row>
    <row r="21" spans="1:7" s="17" customFormat="1">
      <c r="A21" s="94"/>
      <c r="B21" s="95" t="s">
        <v>35</v>
      </c>
      <c r="C21" s="73"/>
      <c r="D21" s="80"/>
      <c r="E21" s="75"/>
      <c r="F21" s="76"/>
      <c r="G21" s="64"/>
    </row>
    <row r="22" spans="1:7" s="17" customFormat="1">
      <c r="A22" s="94">
        <v>88315</v>
      </c>
      <c r="B22" s="27" t="s">
        <v>257</v>
      </c>
      <c r="C22" s="29" t="s">
        <v>12</v>
      </c>
      <c r="D22" s="77">
        <v>2</v>
      </c>
      <c r="E22" s="78">
        <v>18.79</v>
      </c>
      <c r="F22" s="76">
        <f>D22*E22</f>
        <v>37.58</v>
      </c>
      <c r="G22" s="64"/>
    </row>
    <row r="23" spans="1:7" s="17" customFormat="1">
      <c r="A23" s="94">
        <v>88316</v>
      </c>
      <c r="B23" s="27" t="s">
        <v>36</v>
      </c>
      <c r="C23" s="29" t="s">
        <v>12</v>
      </c>
      <c r="D23" s="77">
        <v>2</v>
      </c>
      <c r="E23" s="78">
        <v>15.06</v>
      </c>
      <c r="F23" s="76">
        <f>ROUND(D23*E23,2)</f>
        <v>30.12</v>
      </c>
      <c r="G23" s="64"/>
    </row>
    <row r="24" spans="1:7" s="17" customFormat="1">
      <c r="A24" s="29"/>
      <c r="B24" s="96" t="s">
        <v>37</v>
      </c>
      <c r="C24" s="79"/>
      <c r="D24" s="80"/>
      <c r="E24" s="78"/>
      <c r="F24" s="76"/>
      <c r="G24" s="64"/>
    </row>
    <row r="25" spans="1:7" s="17" customFormat="1">
      <c r="A25" s="24" t="s">
        <v>258</v>
      </c>
      <c r="B25" s="72" t="s">
        <v>259</v>
      </c>
      <c r="C25" s="73" t="s">
        <v>208</v>
      </c>
      <c r="D25" s="74">
        <v>4</v>
      </c>
      <c r="E25" s="75">
        <v>24.49</v>
      </c>
      <c r="F25" s="76">
        <f t="shared" ref="F25" si="0">ROUND(D25*E25,2)</f>
        <v>97.96</v>
      </c>
      <c r="G25" s="64"/>
    </row>
    <row r="26" spans="1:7" s="17" customFormat="1">
      <c r="A26" s="81"/>
      <c r="B26" s="82"/>
      <c r="C26" s="81"/>
      <c r="D26" s="83"/>
      <c r="E26" s="78"/>
      <c r="F26" s="76"/>
      <c r="G26" s="64"/>
    </row>
    <row r="27" spans="1:7" s="17" customFormat="1">
      <c r="A27" s="84" t="s">
        <v>29</v>
      </c>
      <c r="B27" s="85"/>
      <c r="C27" s="86"/>
      <c r="D27" s="87"/>
      <c r="E27" s="65" t="s">
        <v>30</v>
      </c>
      <c r="F27" s="88">
        <f>SUM(F19:F26)</f>
        <v>165.66</v>
      </c>
      <c r="G27" s="64"/>
    </row>
    <row r="28" spans="1:7" s="17" customFormat="1">
      <c r="A28" s="97"/>
      <c r="B28" s="85"/>
      <c r="C28" s="89"/>
      <c r="D28" s="87"/>
      <c r="E28" s="65" t="s">
        <v>31</v>
      </c>
      <c r="F28" s="65"/>
      <c r="G28" s="64"/>
    </row>
    <row r="29" spans="1:7" s="17" customFormat="1">
      <c r="A29" s="84"/>
      <c r="B29" s="85"/>
      <c r="C29" s="86"/>
      <c r="D29" s="87"/>
      <c r="E29" s="65" t="s">
        <v>32</v>
      </c>
      <c r="F29" s="90">
        <f>F27+F28</f>
        <v>165.66</v>
      </c>
      <c r="G29" s="64"/>
    </row>
    <row r="30" spans="1:7" s="17" customFormat="1">
      <c r="A30" s="84"/>
      <c r="B30" s="85"/>
      <c r="C30" s="86"/>
      <c r="D30" s="87"/>
      <c r="E30" s="65" t="s">
        <v>20</v>
      </c>
      <c r="F30" s="91">
        <f>ROUND(F29*$F$10,2)</f>
        <v>48.14</v>
      </c>
      <c r="G30" s="64"/>
    </row>
    <row r="31" spans="1:7" s="17" customFormat="1">
      <c r="A31" s="84"/>
      <c r="B31" s="85"/>
      <c r="C31" s="86"/>
      <c r="D31" s="87"/>
      <c r="E31" s="66" t="s">
        <v>33</v>
      </c>
      <c r="F31" s="98">
        <f>F29+F30</f>
        <v>213.8</v>
      </c>
      <c r="G31" s="64"/>
    </row>
    <row r="32" spans="1:7" s="17" customFormat="1">
      <c r="A32" s="58"/>
      <c r="B32" s="2"/>
      <c r="C32" s="54"/>
      <c r="D32" s="55"/>
      <c r="E32" s="56"/>
      <c r="F32" s="57"/>
      <c r="G32" s="64"/>
    </row>
    <row r="33" spans="1:7" s="17" customFormat="1">
      <c r="A33" s="59" t="s">
        <v>24</v>
      </c>
      <c r="B33" s="59" t="s">
        <v>19</v>
      </c>
      <c r="C33" s="60" t="s">
        <v>25</v>
      </c>
      <c r="D33" s="67" t="s">
        <v>26</v>
      </c>
      <c r="E33" s="68" t="s">
        <v>27</v>
      </c>
      <c r="F33" s="68" t="s">
        <v>28</v>
      </c>
      <c r="G33" s="64"/>
    </row>
    <row r="34" spans="1:7" s="17" customFormat="1">
      <c r="A34" s="61" t="s">
        <v>134</v>
      </c>
      <c r="B34" s="62" t="s">
        <v>205</v>
      </c>
      <c r="C34" s="63" t="s">
        <v>10</v>
      </c>
      <c r="D34" s="69"/>
      <c r="E34" s="70"/>
      <c r="F34" s="71"/>
      <c r="G34" s="64"/>
    </row>
    <row r="35" spans="1:7" s="17" customFormat="1">
      <c r="A35" s="92"/>
      <c r="B35" s="93" t="s">
        <v>34</v>
      </c>
      <c r="C35" s="73"/>
      <c r="D35" s="74"/>
      <c r="E35" s="75"/>
      <c r="F35" s="76"/>
      <c r="G35" s="64"/>
    </row>
    <row r="36" spans="1:7" s="17" customFormat="1">
      <c r="A36" s="29"/>
      <c r="B36" s="27"/>
      <c r="C36" s="29"/>
      <c r="D36" s="80"/>
      <c r="E36" s="75"/>
      <c r="F36" s="76"/>
      <c r="G36" s="64"/>
    </row>
    <row r="37" spans="1:7" s="17" customFormat="1">
      <c r="A37" s="94"/>
      <c r="B37" s="95" t="s">
        <v>35</v>
      </c>
      <c r="C37" s="73"/>
      <c r="D37" s="80"/>
      <c r="E37" s="75"/>
      <c r="F37" s="76"/>
      <c r="G37" s="64"/>
    </row>
    <row r="38" spans="1:7" s="17" customFormat="1">
      <c r="A38" s="94">
        <v>88316</v>
      </c>
      <c r="B38" s="27" t="s">
        <v>36</v>
      </c>
      <c r="C38" s="29" t="s">
        <v>12</v>
      </c>
      <c r="D38" s="77">
        <v>1.5</v>
      </c>
      <c r="E38" s="78">
        <v>15.06</v>
      </c>
      <c r="F38" s="76">
        <f>ROUND(D38*E38,2)</f>
        <v>22.59</v>
      </c>
      <c r="G38" s="64"/>
    </row>
    <row r="39" spans="1:7" s="17" customFormat="1">
      <c r="A39" s="94">
        <v>88309</v>
      </c>
      <c r="B39" s="27" t="s">
        <v>151</v>
      </c>
      <c r="C39" s="29" t="s">
        <v>12</v>
      </c>
      <c r="D39" s="77">
        <v>1.5</v>
      </c>
      <c r="E39" s="78">
        <v>18.89</v>
      </c>
      <c r="F39" s="76">
        <f>ROUND(D39*E39,2)</f>
        <v>28.34</v>
      </c>
      <c r="G39" s="64"/>
    </row>
    <row r="40" spans="1:7" s="17" customFormat="1">
      <c r="A40" s="29"/>
      <c r="B40" s="96" t="s">
        <v>37</v>
      </c>
      <c r="C40" s="79"/>
      <c r="D40" s="80"/>
      <c r="E40" s="78"/>
      <c r="F40" s="76"/>
      <c r="G40" s="64"/>
    </row>
    <row r="41" spans="1:7" s="17" customFormat="1">
      <c r="A41" s="73" t="s">
        <v>262</v>
      </c>
      <c r="B41" s="27" t="s">
        <v>261</v>
      </c>
      <c r="C41" s="173" t="s">
        <v>263</v>
      </c>
      <c r="D41" s="174">
        <v>6.7000000000000004E-2</v>
      </c>
      <c r="E41" s="75">
        <v>721.93</v>
      </c>
      <c r="F41" s="76">
        <f t="shared" ref="F41:F42" si="1">ROUND(D41*E41,2)</f>
        <v>48.37</v>
      </c>
      <c r="G41" s="64"/>
    </row>
    <row r="42" spans="1:7" s="17" customFormat="1">
      <c r="A42" s="73" t="s">
        <v>264</v>
      </c>
      <c r="B42" s="72" t="s">
        <v>265</v>
      </c>
      <c r="C42" s="73" t="s">
        <v>266</v>
      </c>
      <c r="D42" s="74">
        <v>1.35</v>
      </c>
      <c r="E42" s="75">
        <v>61.68</v>
      </c>
      <c r="F42" s="76">
        <f t="shared" si="1"/>
        <v>83.27</v>
      </c>
      <c r="G42" s="64"/>
    </row>
    <row r="43" spans="1:7" s="17" customFormat="1">
      <c r="A43" s="81"/>
      <c r="B43" s="82"/>
      <c r="C43" s="81"/>
      <c r="D43" s="83"/>
      <c r="E43" s="78"/>
      <c r="F43" s="76"/>
      <c r="G43" s="64"/>
    </row>
    <row r="44" spans="1:7" s="17" customFormat="1">
      <c r="A44" s="84" t="s">
        <v>29</v>
      </c>
      <c r="B44" s="85"/>
      <c r="C44" s="86"/>
      <c r="D44" s="87"/>
      <c r="E44" s="65" t="s">
        <v>30</v>
      </c>
      <c r="F44" s="88">
        <f>SUM(F35:F43)</f>
        <v>182.57</v>
      </c>
      <c r="G44" s="64"/>
    </row>
    <row r="45" spans="1:7" s="17" customFormat="1">
      <c r="A45" s="97"/>
      <c r="B45" s="85"/>
      <c r="C45" s="89"/>
      <c r="D45" s="87"/>
      <c r="E45" s="65" t="s">
        <v>31</v>
      </c>
      <c r="F45" s="65"/>
      <c r="G45" s="64"/>
    </row>
    <row r="46" spans="1:7" s="17" customFormat="1">
      <c r="A46" s="84"/>
      <c r="B46" s="85"/>
      <c r="C46" s="86"/>
      <c r="D46" s="87"/>
      <c r="E46" s="65" t="s">
        <v>32</v>
      </c>
      <c r="F46" s="90">
        <f>F44+F45</f>
        <v>182.57</v>
      </c>
      <c r="G46" s="64"/>
    </row>
    <row r="47" spans="1:7" s="17" customFormat="1">
      <c r="A47" s="84"/>
      <c r="B47" s="85"/>
      <c r="C47" s="86"/>
      <c r="D47" s="87"/>
      <c r="E47" s="65" t="s">
        <v>20</v>
      </c>
      <c r="F47" s="91">
        <f>ROUND(F46*$F$10,2)</f>
        <v>53.05</v>
      </c>
      <c r="G47" s="64"/>
    </row>
    <row r="48" spans="1:7" s="17" customFormat="1">
      <c r="A48" s="84"/>
      <c r="B48" s="85"/>
      <c r="C48" s="86"/>
      <c r="D48" s="87"/>
      <c r="E48" s="66" t="s">
        <v>33</v>
      </c>
      <c r="F48" s="98">
        <f>F46+F47</f>
        <v>235.62</v>
      </c>
      <c r="G48" s="64"/>
    </row>
    <row r="49" spans="1:7" s="17" customFormat="1">
      <c r="A49" s="58"/>
      <c r="B49" s="2"/>
      <c r="C49" s="54"/>
      <c r="D49" s="55"/>
      <c r="E49" s="56"/>
      <c r="F49" s="57"/>
      <c r="G49" s="64"/>
    </row>
  </sheetData>
  <mergeCells count="3">
    <mergeCell ref="A8:F8"/>
    <mergeCell ref="A15:F15"/>
    <mergeCell ref="A5:F5"/>
  </mergeCells>
  <phoneticPr fontId="24" type="noConversion"/>
  <printOptions horizontalCentered="1"/>
  <pageMargins left="0.78740157480314965" right="0.39370078740157483" top="1.0236220472440944" bottom="0.55118110236220474" header="0.51181102362204722" footer="0.51181102362204722"/>
  <pageSetup paperSize="9" scale="55" firstPageNumber="0" fitToHeight="0" pageOrder="overThenDown" orientation="portrait" r:id="rId1"/>
  <headerFooter>
    <oddHeader>&amp;C&amp;G
UNIVERSIDADE FEDERAL DO OESTE DO PARÁ
SUPERINTENDÊNCIA DE INFRAESTRUTURA
DIRETORIA DE OBRAS E PROJETOS</oddHeader>
    <oddFooter xml:space="preserve">&amp;C
Unidade Tapajós - Rua Vera Paz, s/n Bairro Salé | CEP 68040-255
Diretoria de Obras e Projetos/Sinfra, sala 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504D"/>
    <pageSetUpPr fitToPage="1"/>
  </sheetPr>
  <dimension ref="A1:AMK53"/>
  <sheetViews>
    <sheetView showGridLines="0" view="pageBreakPreview" zoomScaleNormal="100" zoomScaleSheetLayoutView="100" workbookViewId="0">
      <selection activeCell="B9" sqref="B9"/>
    </sheetView>
  </sheetViews>
  <sheetFormatPr defaultRowHeight="15"/>
  <cols>
    <col min="1" max="1" width="9.140625" style="49"/>
    <col min="2" max="2" width="38.140625" style="49" customWidth="1"/>
    <col min="3" max="3" width="11.5703125" style="49" customWidth="1"/>
    <col min="4" max="4" width="12.85546875" style="49" customWidth="1"/>
    <col min="5" max="5" width="12.7109375" style="49" customWidth="1"/>
    <col min="6" max="1025" width="9.140625" style="49"/>
  </cols>
  <sheetData>
    <row r="1" spans="1:5">
      <c r="A1"/>
      <c r="B1"/>
      <c r="C1"/>
      <c r="D1"/>
      <c r="E1"/>
    </row>
    <row r="2" spans="1:5">
      <c r="A2"/>
      <c r="B2"/>
      <c r="C2"/>
      <c r="D2"/>
      <c r="E2"/>
    </row>
    <row r="3" spans="1:5">
      <c r="A3"/>
      <c r="B3"/>
      <c r="C3"/>
      <c r="D3"/>
      <c r="E3"/>
    </row>
    <row r="4" spans="1:5">
      <c r="A4"/>
      <c r="B4"/>
      <c r="C4"/>
      <c r="D4"/>
      <c r="E4"/>
    </row>
    <row r="5" spans="1:5">
      <c r="A5"/>
      <c r="B5"/>
      <c r="C5"/>
      <c r="D5"/>
      <c r="E5"/>
    </row>
    <row r="6" spans="1:5">
      <c r="A6"/>
      <c r="B6"/>
      <c r="C6"/>
      <c r="D6"/>
      <c r="E6"/>
    </row>
    <row r="7" spans="1:5" ht="33" customHeight="1">
      <c r="A7" s="247" t="s">
        <v>186</v>
      </c>
      <c r="B7" s="247"/>
      <c r="C7" s="247"/>
      <c r="D7" s="247"/>
      <c r="E7" s="247"/>
    </row>
    <row r="8" spans="1:5">
      <c r="A8" s="181" t="s">
        <v>188</v>
      </c>
      <c r="B8" s="224" t="s">
        <v>187</v>
      </c>
      <c r="C8"/>
      <c r="D8"/>
      <c r="E8"/>
    </row>
    <row r="9" spans="1:5">
      <c r="A9" s="181" t="s">
        <v>184</v>
      </c>
      <c r="B9" s="139"/>
      <c r="C9"/>
      <c r="D9"/>
      <c r="E9"/>
    </row>
    <row r="10" spans="1:5" ht="9.75" customHeight="1">
      <c r="A10"/>
      <c r="B10"/>
      <c r="C10"/>
      <c r="D10"/>
      <c r="E10"/>
    </row>
    <row r="11" spans="1:5">
      <c r="A11" s="100"/>
      <c r="B11" s="102" t="s">
        <v>38</v>
      </c>
      <c r="C11" s="103" t="s">
        <v>39</v>
      </c>
      <c r="D11" s="100"/>
      <c r="E11"/>
    </row>
    <row r="12" spans="1:5">
      <c r="A12" s="100"/>
      <c r="B12" s="100"/>
      <c r="C12" s="100"/>
      <c r="D12" s="100"/>
      <c r="E12"/>
    </row>
    <row r="13" spans="1:5">
      <c r="A13" s="104" t="s">
        <v>40</v>
      </c>
      <c r="B13" s="251" t="s">
        <v>41</v>
      </c>
      <c r="C13" s="251"/>
      <c r="D13" s="251"/>
      <c r="E13"/>
    </row>
    <row r="14" spans="1:5">
      <c r="A14" s="105">
        <v>1</v>
      </c>
      <c r="B14" s="106" t="s">
        <v>42</v>
      </c>
      <c r="C14" s="248" t="s">
        <v>43</v>
      </c>
      <c r="D14" s="107">
        <v>0.86219999999999997</v>
      </c>
      <c r="E14"/>
    </row>
    <row r="15" spans="1:5">
      <c r="A15" s="105">
        <v>2</v>
      </c>
      <c r="B15" s="106" t="s">
        <v>44</v>
      </c>
      <c r="C15" s="248"/>
      <c r="D15" s="107">
        <v>0.47520000000000001</v>
      </c>
      <c r="E15"/>
    </row>
    <row r="16" spans="1:5">
      <c r="A16"/>
      <c r="B16"/>
      <c r="C16"/>
      <c r="D16"/>
      <c r="E16"/>
    </row>
    <row r="17" spans="1:5">
      <c r="A17" s="104" t="s">
        <v>40</v>
      </c>
      <c r="B17" s="249" t="s">
        <v>45</v>
      </c>
      <c r="C17" s="249"/>
      <c r="D17" s="249"/>
      <c r="E17"/>
    </row>
    <row r="18" spans="1:5">
      <c r="A18" s="105">
        <v>1</v>
      </c>
      <c r="B18" s="106" t="s">
        <v>46</v>
      </c>
      <c r="C18" s="105" t="s">
        <v>47</v>
      </c>
      <c r="D18" s="108">
        <v>1.2699999999999999E-2</v>
      </c>
      <c r="E18" s="101"/>
    </row>
    <row r="19" spans="1:5">
      <c r="A19" s="105">
        <v>2</v>
      </c>
      <c r="B19" s="106" t="s">
        <v>48</v>
      </c>
      <c r="C19" s="105" t="s">
        <v>49</v>
      </c>
      <c r="D19" s="108">
        <v>5.0000000000000001E-3</v>
      </c>
      <c r="E19" s="101"/>
    </row>
    <row r="20" spans="1:5">
      <c r="A20" s="105">
        <v>3</v>
      </c>
      <c r="B20" s="106" t="s">
        <v>50</v>
      </c>
      <c r="C20" s="105" t="s">
        <v>51</v>
      </c>
      <c r="D20" s="108">
        <v>3.0000000000000001E-3</v>
      </c>
      <c r="E20" s="101"/>
    </row>
    <row r="21" spans="1:5">
      <c r="A21" s="105">
        <v>4</v>
      </c>
      <c r="B21" s="106" t="s">
        <v>52</v>
      </c>
      <c r="C21" s="105" t="s">
        <v>53</v>
      </c>
      <c r="D21" s="108">
        <v>1.23E-2</v>
      </c>
      <c r="E21" s="101"/>
    </row>
    <row r="22" spans="1:5">
      <c r="A22" s="105">
        <v>5</v>
      </c>
      <c r="B22" s="106" t="s">
        <v>54</v>
      </c>
      <c r="C22" s="105" t="s">
        <v>55</v>
      </c>
      <c r="D22" s="108">
        <v>0.04</v>
      </c>
      <c r="E22" s="101"/>
    </row>
    <row r="23" spans="1:5">
      <c r="A23" s="105">
        <v>6</v>
      </c>
      <c r="B23" s="106" t="s">
        <v>56</v>
      </c>
      <c r="C23" s="105" t="s">
        <v>57</v>
      </c>
      <c r="D23" s="108">
        <v>7.3999999999999996E-2</v>
      </c>
      <c r="E23" s="101"/>
    </row>
    <row r="24" spans="1:5">
      <c r="A24" s="105">
        <v>7</v>
      </c>
      <c r="B24" s="106" t="s">
        <v>58</v>
      </c>
      <c r="C24" s="250" t="s">
        <v>59</v>
      </c>
      <c r="D24" s="108">
        <v>0.03</v>
      </c>
      <c r="E24" s="101"/>
    </row>
    <row r="25" spans="1:5">
      <c r="A25" s="105">
        <v>8</v>
      </c>
      <c r="B25" s="106" t="s">
        <v>60</v>
      </c>
      <c r="C25" s="250"/>
      <c r="D25" s="108">
        <v>6.4999999999999997E-3</v>
      </c>
      <c r="E25" s="101"/>
    </row>
    <row r="26" spans="1:5">
      <c r="A26" s="105">
        <v>9</v>
      </c>
      <c r="B26" s="106" t="s">
        <v>61</v>
      </c>
      <c r="C26" s="250"/>
      <c r="D26" s="108">
        <v>4.4999999999999998E-2</v>
      </c>
      <c r="E26" s="101"/>
    </row>
    <row r="27" spans="1:5">
      <c r="A27" s="109">
        <v>10</v>
      </c>
      <c r="B27" s="110" t="s">
        <v>62</v>
      </c>
      <c r="C27" s="250"/>
      <c r="D27" s="111">
        <v>2.5000000000000001E-2</v>
      </c>
      <c r="E27" s="101"/>
    </row>
    <row r="28" spans="1:5" ht="45.75" customHeight="1">
      <c r="A28" s="105" t="s">
        <v>63</v>
      </c>
      <c r="B28" s="112" t="s">
        <v>64</v>
      </c>
      <c r="C28" s="113" t="s">
        <v>65</v>
      </c>
      <c r="D28" s="114">
        <f>TRUNC((((1+(D18+D19+D20+D22))*(1+D21)*(1+D23))/(1-(SUM(D24:D27))))-1,4)</f>
        <v>0.29060000000000002</v>
      </c>
    </row>
    <row r="29" spans="1:5">
      <c r="A29"/>
      <c r="B29"/>
      <c r="C29"/>
      <c r="D29"/>
    </row>
    <row r="30" spans="1:5">
      <c r="A30" s="101" t="s">
        <v>66</v>
      </c>
      <c r="B30"/>
      <c r="C30"/>
      <c r="D30"/>
    </row>
    <row r="31" spans="1:5">
      <c r="A31" s="115"/>
      <c r="B31" s="115"/>
      <c r="C31" s="115"/>
      <c r="D31" s="115"/>
    </row>
    <row r="32" spans="1:5">
      <c r="A32"/>
      <c r="B32" s="102"/>
      <c r="C32" s="103"/>
      <c r="D32"/>
    </row>
    <row r="33" spans="1:4">
      <c r="A33"/>
      <c r="B33" s="102" t="s">
        <v>38</v>
      </c>
      <c r="C33" s="103" t="s">
        <v>67</v>
      </c>
      <c r="D33"/>
    </row>
    <row r="34" spans="1:4">
      <c r="A34" s="116"/>
      <c r="B34" s="252"/>
      <c r="C34" s="252"/>
      <c r="D34" s="252"/>
    </row>
    <row r="35" spans="1:4">
      <c r="A35" s="104" t="s">
        <v>40</v>
      </c>
      <c r="B35" s="251" t="s">
        <v>41</v>
      </c>
      <c r="C35" s="251"/>
      <c r="D35" s="251"/>
    </row>
    <row r="36" spans="1:4">
      <c r="A36" s="105">
        <v>1</v>
      </c>
      <c r="B36" s="106" t="s">
        <v>42</v>
      </c>
      <c r="C36" s="248" t="s">
        <v>43</v>
      </c>
      <c r="D36" s="107">
        <v>0.86219999999999997</v>
      </c>
    </row>
    <row r="37" spans="1:4">
      <c r="A37" s="105">
        <v>2</v>
      </c>
      <c r="B37" s="106" t="s">
        <v>44</v>
      </c>
      <c r="C37" s="248"/>
      <c r="D37" s="107">
        <v>0.47520000000000001</v>
      </c>
    </row>
    <row r="38" spans="1:4">
      <c r="A38"/>
      <c r="B38"/>
      <c r="C38"/>
      <c r="D38"/>
    </row>
    <row r="39" spans="1:4">
      <c r="A39" s="104" t="s">
        <v>40</v>
      </c>
      <c r="B39" s="249" t="s">
        <v>45</v>
      </c>
      <c r="C39" s="249"/>
      <c r="D39" s="249"/>
    </row>
    <row r="40" spans="1:4">
      <c r="A40" s="105">
        <v>1</v>
      </c>
      <c r="B40" s="106" t="s">
        <v>46</v>
      </c>
      <c r="C40" s="105" t="s">
        <v>47</v>
      </c>
      <c r="D40" s="108">
        <v>8.5000000000000006E-3</v>
      </c>
    </row>
    <row r="41" spans="1:4">
      <c r="A41" s="105">
        <v>2</v>
      </c>
      <c r="B41" s="106" t="s">
        <v>48</v>
      </c>
      <c r="C41" s="105" t="s">
        <v>49</v>
      </c>
      <c r="D41" s="108">
        <v>2.8E-3</v>
      </c>
    </row>
    <row r="42" spans="1:4">
      <c r="A42" s="105">
        <v>3</v>
      </c>
      <c r="B42" s="106" t="s">
        <v>50</v>
      </c>
      <c r="C42" s="105" t="s">
        <v>51</v>
      </c>
      <c r="D42" s="108">
        <v>2E-3</v>
      </c>
    </row>
    <row r="43" spans="1:4">
      <c r="A43" s="105">
        <v>4</v>
      </c>
      <c r="B43" s="106" t="s">
        <v>52</v>
      </c>
      <c r="C43" s="105" t="s">
        <v>53</v>
      </c>
      <c r="D43" s="108">
        <v>8.5000000000000006E-3</v>
      </c>
    </row>
    <row r="44" spans="1:4">
      <c r="A44" s="105">
        <v>5</v>
      </c>
      <c r="B44" s="106" t="s">
        <v>54</v>
      </c>
      <c r="C44" s="105" t="s">
        <v>55</v>
      </c>
      <c r="D44" s="108">
        <v>3.4500000000000003E-2</v>
      </c>
    </row>
    <row r="45" spans="1:4">
      <c r="A45" s="105">
        <v>6</v>
      </c>
      <c r="B45" s="106" t="s">
        <v>56</v>
      </c>
      <c r="C45" s="105" t="s">
        <v>57</v>
      </c>
      <c r="D45" s="108">
        <v>5.11E-2</v>
      </c>
    </row>
    <row r="46" spans="1:4">
      <c r="A46" s="105">
        <v>7</v>
      </c>
      <c r="B46" s="106" t="s">
        <v>58</v>
      </c>
      <c r="C46" s="250" t="s">
        <v>59</v>
      </c>
      <c r="D46" s="108">
        <v>0.03</v>
      </c>
    </row>
    <row r="47" spans="1:4">
      <c r="A47" s="105">
        <v>8</v>
      </c>
      <c r="B47" s="106" t="s">
        <v>60</v>
      </c>
      <c r="C47" s="250"/>
      <c r="D47" s="108">
        <v>6.4999999999999997E-3</v>
      </c>
    </row>
    <row r="48" spans="1:4">
      <c r="A48" s="105">
        <v>9</v>
      </c>
      <c r="B48" s="106" t="s">
        <v>68</v>
      </c>
      <c r="C48" s="250"/>
      <c r="D48" s="108">
        <v>0</v>
      </c>
    </row>
    <row r="49" spans="1:4">
      <c r="A49" s="109">
        <v>10</v>
      </c>
      <c r="B49" s="110" t="s">
        <v>69</v>
      </c>
      <c r="C49" s="250"/>
      <c r="D49" s="111">
        <v>0</v>
      </c>
    </row>
    <row r="50" spans="1:4" ht="22.5">
      <c r="A50" s="105" t="s">
        <v>63</v>
      </c>
      <c r="B50" s="112" t="s">
        <v>64</v>
      </c>
      <c r="C50" s="113" t="s">
        <v>65</v>
      </c>
      <c r="D50" s="114">
        <f>TRUNC((((1+(D40+D41+D42+D44))*(1+D43)*(1+D45))/(1-(SUM(D46:D49))))-1,4)</f>
        <v>0.1527</v>
      </c>
    </row>
    <row r="51" spans="1:4">
      <c r="A51"/>
    </row>
    <row r="52" spans="1:4">
      <c r="A52" s="101" t="s">
        <v>66</v>
      </c>
    </row>
    <row r="53" spans="1:4">
      <c r="A53" s="101" t="s">
        <v>70</v>
      </c>
    </row>
  </sheetData>
  <mergeCells count="10">
    <mergeCell ref="A7:E7"/>
    <mergeCell ref="C36:C37"/>
    <mergeCell ref="B39:D39"/>
    <mergeCell ref="C46:C49"/>
    <mergeCell ref="B13:D13"/>
    <mergeCell ref="C14:C15"/>
    <mergeCell ref="B17:D17"/>
    <mergeCell ref="C24:C27"/>
    <mergeCell ref="B34:D34"/>
    <mergeCell ref="B35:D35"/>
  </mergeCells>
  <printOptions horizontalCentered="1"/>
  <pageMargins left="0.51181102362204722" right="0.51181102362204722" top="0.62992125984251968" bottom="0.78740157480314965" header="0.51181102362204722" footer="0.51181102362204722"/>
  <pageSetup paperSize="9" scale="90" firstPageNumber="0" orientation="portrait" r:id="rId1"/>
  <headerFooter>
    <oddHeader>&amp;C&amp;G
UNIVERSIDADE FEDERAL DO OESTE DO PARÁ
SUPERINTENDÊNCIA DE INFRAESTRUTURA
DIRETORIA DE OBRAS E PROJETOS</oddHeader>
  </headerFooter>
  <rowBreaks count="2" manualBreakCount="2">
    <brk id="53" max="3" man="1"/>
    <brk id="54" max="16383" man="1"/>
  </row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17170-8CA8-4F29-A755-C0597FA53B9B}">
  <sheetPr>
    <tabColor rgb="FFC0504D"/>
  </sheetPr>
  <dimension ref="A3:AMK56"/>
  <sheetViews>
    <sheetView showGridLines="0" view="pageLayout" topLeftCell="A37" zoomScaleNormal="100" zoomScaleSheetLayoutView="100" workbookViewId="0">
      <selection activeCell="B4" sqref="B4"/>
    </sheetView>
  </sheetViews>
  <sheetFormatPr defaultRowHeight="15"/>
  <cols>
    <col min="1" max="1" width="9.140625" style="49"/>
    <col min="2" max="2" width="38.140625" style="49" customWidth="1"/>
    <col min="3" max="3" width="11.5703125" style="49" customWidth="1"/>
    <col min="4" max="4" width="12.85546875" style="49" customWidth="1"/>
    <col min="5" max="5" width="9.140625" style="49"/>
    <col min="6" max="6" width="21.7109375" style="49" customWidth="1"/>
    <col min="7" max="1025" width="9.140625" style="49"/>
  </cols>
  <sheetData>
    <row r="3" spans="1:5" s="49" customFormat="1">
      <c r="A3"/>
      <c r="B3"/>
      <c r="C3"/>
      <c r="D3"/>
      <c r="E3"/>
    </row>
    <row r="4" spans="1:5" s="49" customFormat="1">
      <c r="A4"/>
      <c r="B4"/>
      <c r="C4"/>
      <c r="D4"/>
      <c r="E4"/>
    </row>
    <row r="5" spans="1:5" s="49" customFormat="1">
      <c r="A5"/>
      <c r="B5"/>
      <c r="C5"/>
      <c r="D5"/>
      <c r="E5"/>
    </row>
    <row r="6" spans="1:5" s="49" customFormat="1">
      <c r="A6"/>
      <c r="B6"/>
      <c r="C6"/>
      <c r="D6"/>
      <c r="E6"/>
    </row>
    <row r="7" spans="1:5" s="49" customFormat="1">
      <c r="A7" s="203" t="s">
        <v>175</v>
      </c>
      <c r="B7" s="176"/>
      <c r="C7"/>
      <c r="D7"/>
      <c r="E7"/>
    </row>
    <row r="8" spans="1:5" s="49" customFormat="1">
      <c r="A8" s="203" t="s">
        <v>172</v>
      </c>
      <c r="B8" s="177"/>
      <c r="C8"/>
      <c r="D8"/>
      <c r="E8"/>
    </row>
    <row r="9" spans="1:5" s="49" customFormat="1">
      <c r="A9" s="203" t="s">
        <v>184</v>
      </c>
      <c r="B9" s="178"/>
      <c r="C9"/>
      <c r="D9"/>
      <c r="E9"/>
    </row>
    <row r="10" spans="1:5" s="49" customFormat="1">
      <c r="A10"/>
      <c r="B10"/>
      <c r="C10"/>
      <c r="D10"/>
      <c r="E10"/>
    </row>
    <row r="11" spans="1:5" s="49" customFormat="1">
      <c r="A11"/>
      <c r="B11"/>
      <c r="C11"/>
      <c r="D11"/>
      <c r="E11"/>
    </row>
    <row r="12" spans="1:5" s="49" customFormat="1">
      <c r="A12"/>
      <c r="B12"/>
      <c r="C12"/>
      <c r="D12"/>
      <c r="E12"/>
    </row>
    <row r="13" spans="1:5" s="49" customFormat="1">
      <c r="A13"/>
      <c r="B13"/>
      <c r="C13"/>
      <c r="D13"/>
      <c r="E13"/>
    </row>
    <row r="14" spans="1:5" s="49" customFormat="1">
      <c r="A14" s="182"/>
      <c r="B14" s="183"/>
      <c r="C14" s="184"/>
      <c r="D14" s="182"/>
      <c r="E14"/>
    </row>
    <row r="15" spans="1:5" s="49" customFormat="1">
      <c r="A15" s="182"/>
      <c r="B15" s="182"/>
      <c r="C15" s="182"/>
      <c r="D15" s="182"/>
      <c r="E15"/>
    </row>
    <row r="16" spans="1:5" s="49" customFormat="1">
      <c r="A16" s="185"/>
      <c r="B16" s="256"/>
      <c r="C16" s="256"/>
      <c r="D16" s="256"/>
      <c r="E16"/>
    </row>
    <row r="17" spans="1:5" s="49" customFormat="1">
      <c r="A17" s="186"/>
      <c r="B17" s="187"/>
      <c r="C17" s="253"/>
      <c r="D17" s="188"/>
      <c r="E17"/>
    </row>
    <row r="18" spans="1:5" s="49" customFormat="1">
      <c r="A18" s="186"/>
      <c r="B18" s="187"/>
      <c r="C18" s="253"/>
      <c r="D18" s="188"/>
      <c r="E18"/>
    </row>
    <row r="19" spans="1:5" s="49" customFormat="1">
      <c r="A19" s="189"/>
      <c r="B19" s="189"/>
      <c r="C19" s="189"/>
      <c r="D19" s="189"/>
      <c r="E19"/>
    </row>
    <row r="20" spans="1:5" s="49" customFormat="1">
      <c r="A20" s="185"/>
      <c r="B20" s="254"/>
      <c r="C20" s="254"/>
      <c r="D20" s="254"/>
      <c r="E20"/>
    </row>
    <row r="21" spans="1:5" s="49" customFormat="1">
      <c r="A21" s="186"/>
      <c r="B21" s="187"/>
      <c r="C21" s="186"/>
      <c r="D21" s="188"/>
      <c r="E21" s="101"/>
    </row>
    <row r="22" spans="1:5" s="49" customFormat="1">
      <c r="A22" s="186"/>
      <c r="B22" s="187"/>
      <c r="C22" s="186"/>
      <c r="D22" s="188"/>
      <c r="E22" s="101"/>
    </row>
    <row r="23" spans="1:5" s="49" customFormat="1">
      <c r="A23" s="186"/>
      <c r="B23" s="187"/>
      <c r="C23" s="186"/>
      <c r="D23" s="188"/>
      <c r="E23" s="101"/>
    </row>
    <row r="24" spans="1:5" s="49" customFormat="1">
      <c r="A24" s="186"/>
      <c r="B24" s="187"/>
      <c r="C24" s="186"/>
      <c r="D24" s="188"/>
      <c r="E24" s="101"/>
    </row>
    <row r="25" spans="1:5" s="49" customFormat="1">
      <c r="A25" s="186"/>
      <c r="B25" s="187"/>
      <c r="C25" s="186"/>
      <c r="D25" s="188"/>
      <c r="E25" s="101"/>
    </row>
    <row r="26" spans="1:5" s="49" customFormat="1">
      <c r="A26" s="186"/>
      <c r="B26" s="187"/>
      <c r="C26" s="186"/>
      <c r="D26" s="188"/>
      <c r="E26" s="101"/>
    </row>
    <row r="27" spans="1:5" s="49" customFormat="1">
      <c r="A27" s="186"/>
      <c r="B27" s="187"/>
      <c r="C27" s="255"/>
      <c r="D27" s="188"/>
      <c r="E27" s="101"/>
    </row>
    <row r="28" spans="1:5" s="49" customFormat="1">
      <c r="A28" s="186"/>
      <c r="B28" s="187"/>
      <c r="C28" s="255"/>
      <c r="D28" s="188"/>
      <c r="E28" s="101"/>
    </row>
    <row r="29" spans="1:5" s="49" customFormat="1">
      <c r="A29" s="186"/>
      <c r="B29" s="187"/>
      <c r="C29" s="255"/>
      <c r="D29" s="188"/>
      <c r="E29" s="101"/>
    </row>
    <row r="30" spans="1:5" s="49" customFormat="1">
      <c r="A30" s="186"/>
      <c r="B30" s="187"/>
      <c r="C30" s="255"/>
      <c r="D30" s="188"/>
      <c r="E30" s="101"/>
    </row>
    <row r="31" spans="1:5" s="49" customFormat="1" ht="45.75" customHeight="1">
      <c r="A31" s="186"/>
      <c r="B31" s="190"/>
      <c r="C31" s="191"/>
      <c r="D31" s="192"/>
    </row>
    <row r="32" spans="1:5" s="49" customFormat="1">
      <c r="A32" s="189"/>
      <c r="B32" s="189"/>
      <c r="C32" s="189"/>
      <c r="D32" s="189"/>
    </row>
    <row r="33" spans="1:4" s="49" customFormat="1">
      <c r="A33" s="182"/>
      <c r="B33" s="189"/>
      <c r="C33" s="189"/>
      <c r="D33" s="189"/>
    </row>
    <row r="34" spans="1:4" s="49" customFormat="1">
      <c r="A34" s="182"/>
      <c r="B34" s="182"/>
      <c r="C34" s="182"/>
      <c r="D34" s="182"/>
    </row>
    <row r="35" spans="1:4" s="49" customFormat="1">
      <c r="A35" s="189"/>
      <c r="B35" s="183"/>
      <c r="C35" s="184"/>
      <c r="D35" s="189"/>
    </row>
    <row r="36" spans="1:4" s="49" customFormat="1">
      <c r="A36" s="189"/>
      <c r="B36" s="183"/>
      <c r="C36" s="184"/>
      <c r="D36" s="189"/>
    </row>
    <row r="37" spans="1:4" s="49" customFormat="1">
      <c r="A37" s="185"/>
      <c r="B37" s="256"/>
      <c r="C37" s="256"/>
      <c r="D37" s="256"/>
    </row>
    <row r="38" spans="1:4" s="49" customFormat="1">
      <c r="A38" s="185"/>
      <c r="B38" s="256"/>
      <c r="C38" s="256"/>
      <c r="D38" s="256"/>
    </row>
    <row r="39" spans="1:4" s="49" customFormat="1">
      <c r="A39" s="186"/>
      <c r="B39" s="187"/>
      <c r="C39" s="253"/>
      <c r="D39" s="188"/>
    </row>
    <row r="40" spans="1:4" s="49" customFormat="1">
      <c r="A40" s="186"/>
      <c r="B40" s="187"/>
      <c r="C40" s="253"/>
      <c r="D40" s="188"/>
    </row>
    <row r="41" spans="1:4" s="49" customFormat="1">
      <c r="A41" s="189"/>
      <c r="B41" s="189"/>
      <c r="C41" s="189"/>
      <c r="D41" s="189"/>
    </row>
    <row r="42" spans="1:4" s="49" customFormat="1">
      <c r="A42" s="185"/>
      <c r="B42" s="254"/>
      <c r="C42" s="254"/>
      <c r="D42" s="254"/>
    </row>
    <row r="43" spans="1:4" s="49" customFormat="1">
      <c r="A43" s="186"/>
      <c r="B43" s="187"/>
      <c r="C43" s="186"/>
      <c r="D43" s="188"/>
    </row>
    <row r="44" spans="1:4" s="49" customFormat="1">
      <c r="A44" s="186"/>
      <c r="B44" s="187"/>
      <c r="C44" s="186"/>
      <c r="D44" s="188"/>
    </row>
    <row r="45" spans="1:4" s="49" customFormat="1">
      <c r="A45" s="186"/>
      <c r="B45" s="187"/>
      <c r="C45" s="186"/>
      <c r="D45" s="188"/>
    </row>
    <row r="46" spans="1:4" s="49" customFormat="1">
      <c r="A46" s="186"/>
      <c r="B46" s="187"/>
      <c r="C46" s="186"/>
      <c r="D46" s="188"/>
    </row>
    <row r="47" spans="1:4" s="49" customFormat="1">
      <c r="A47" s="186"/>
      <c r="B47" s="187"/>
      <c r="C47" s="186"/>
      <c r="D47" s="188"/>
    </row>
    <row r="48" spans="1:4" s="49" customFormat="1">
      <c r="A48" s="186"/>
      <c r="B48" s="187"/>
      <c r="C48" s="186"/>
      <c r="D48" s="188"/>
    </row>
    <row r="49" spans="1:4" s="49" customFormat="1">
      <c r="A49" s="186"/>
      <c r="B49" s="187"/>
      <c r="C49" s="255"/>
      <c r="D49" s="188"/>
    </row>
    <row r="50" spans="1:4" s="49" customFormat="1">
      <c r="A50" s="186"/>
      <c r="B50" s="187"/>
      <c r="C50" s="255"/>
      <c r="D50" s="188"/>
    </row>
    <row r="51" spans="1:4" s="49" customFormat="1">
      <c r="A51" s="186"/>
      <c r="B51" s="187"/>
      <c r="C51" s="255"/>
      <c r="D51" s="188"/>
    </row>
    <row r="52" spans="1:4" s="49" customFormat="1">
      <c r="A52" s="186"/>
      <c r="B52" s="187"/>
      <c r="C52" s="255"/>
      <c r="D52" s="188"/>
    </row>
    <row r="53" spans="1:4" s="49" customFormat="1">
      <c r="A53" s="186"/>
      <c r="B53" s="190"/>
      <c r="C53" s="191"/>
      <c r="D53" s="192"/>
    </row>
    <row r="54" spans="1:4" s="49" customFormat="1">
      <c r="A54" s="189"/>
      <c r="B54" s="193"/>
      <c r="C54" s="193"/>
      <c r="D54" s="193"/>
    </row>
    <row r="55" spans="1:4" s="49" customFormat="1">
      <c r="A55" s="182"/>
      <c r="B55" s="193"/>
      <c r="C55" s="193"/>
      <c r="D55" s="193"/>
    </row>
    <row r="56" spans="1:4" s="49" customFormat="1">
      <c r="A56" s="182"/>
      <c r="B56" s="193"/>
      <c r="C56" s="193"/>
      <c r="D56" s="193"/>
    </row>
  </sheetData>
  <mergeCells count="9">
    <mergeCell ref="C39:C40"/>
    <mergeCell ref="B42:D42"/>
    <mergeCell ref="C49:C52"/>
    <mergeCell ref="B16:D16"/>
    <mergeCell ref="C17:C18"/>
    <mergeCell ref="B20:D20"/>
    <mergeCell ref="C27:C30"/>
    <mergeCell ref="B37:D37"/>
    <mergeCell ref="B38:D38"/>
  </mergeCells>
  <printOptions horizontalCentered="1"/>
  <pageMargins left="0.51181102362204722" right="0.51181102362204722" top="0.62992125984251968" bottom="0.78740157480314965" header="0.51181102362204722" footer="0.51181102362204722"/>
  <pageSetup paperSize="9" scale="80" firstPageNumber="0" orientation="portrait" r:id="rId1"/>
  <headerFooter>
    <oddHeader>&amp;C&amp;G
UNIVERSIDADE FEDERAL DO OESTE DO PARÁ
SUPERINTENDÊNCIA DE INFRAESTRUTURA
DIRETORIA DE OBRAS E PROJETOS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27</vt:i4>
      </vt:variant>
    </vt:vector>
  </HeadingPairs>
  <TitlesOfParts>
    <vt:vector size="31" baseType="lpstr">
      <vt:lpstr>PLAN-GERAL</vt:lpstr>
      <vt:lpstr>COMPOSIÇÕES</vt:lpstr>
      <vt:lpstr>BDI'S</vt:lpstr>
      <vt:lpstr>ENCARGOS SOCIAIS</vt:lpstr>
      <vt:lpstr>'PLAN-GERAL'!_FiltrarBancodeDados</vt:lpstr>
      <vt:lpstr>'BDI''S'!Area_de_impressao</vt:lpstr>
      <vt:lpstr>COMPOSIÇÕES!Area_de_impressao</vt:lpstr>
      <vt:lpstr>'ENCARGOS SOCIAIS'!Area_de_impressao</vt:lpstr>
      <vt:lpstr>'PLAN-GERAL'!Area_de_impressao</vt:lpstr>
      <vt:lpstr>COMPOSIÇÕES!Print_Area_0</vt:lpstr>
      <vt:lpstr>'PLAN-GERAL'!Print_Area_0</vt:lpstr>
      <vt:lpstr>COMPOSIÇÕES!Print_Area_0_0</vt:lpstr>
      <vt:lpstr>'PLAN-GERAL'!Print_Area_0_0</vt:lpstr>
      <vt:lpstr>COMPOSIÇÕES!Print_Area_0_0_0</vt:lpstr>
      <vt:lpstr>'PLAN-GERAL'!Print_Area_0_0_0</vt:lpstr>
      <vt:lpstr>COMPOSIÇÕES!Print_Area_0_0_0_0</vt:lpstr>
      <vt:lpstr>'PLAN-GERAL'!Print_Area_0_0_0_0</vt:lpstr>
      <vt:lpstr>COMPOSIÇÕES!Print_Area_0_0_0_0_0</vt:lpstr>
      <vt:lpstr>'PLAN-GERAL'!Print_Area_0_0_0_0_0</vt:lpstr>
      <vt:lpstr>COMPOSIÇÕES!Print_Titles_0</vt:lpstr>
      <vt:lpstr>'PLAN-GERAL'!Print_Titles_0</vt:lpstr>
      <vt:lpstr>COMPOSIÇÕES!Print_Titles_0_0</vt:lpstr>
      <vt:lpstr>'PLAN-GERAL'!Print_Titles_0_0</vt:lpstr>
      <vt:lpstr>COMPOSIÇÕES!Print_Titles_0_0_0</vt:lpstr>
      <vt:lpstr>'PLAN-GERAL'!Print_Titles_0_0_0</vt:lpstr>
      <vt:lpstr>COMPOSIÇÕES!Print_Titles_0_0_0_0</vt:lpstr>
      <vt:lpstr>'PLAN-GERAL'!Print_Titles_0_0_0_0</vt:lpstr>
      <vt:lpstr>COMPOSIÇÕES!Print_Titles_0_0_0_0_0</vt:lpstr>
      <vt:lpstr>'PLAN-GERAL'!Print_Titles_0_0_0_0_0</vt:lpstr>
      <vt:lpstr>COMPOSIÇÕES!Titulos_de_impressao</vt:lpstr>
      <vt:lpstr>'PLAN-GERAL'!Titulos_de_impressao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arlen pinto</dc:creator>
  <cp:lastModifiedBy>Usuário</cp:lastModifiedBy>
  <cp:lastPrinted>2021-11-16T13:09:57Z</cp:lastPrinted>
  <dcterms:created xsi:type="dcterms:W3CDTF">2020-11-23T18:58:55Z</dcterms:created>
  <dcterms:modified xsi:type="dcterms:W3CDTF">2021-11-16T13:10:22Z</dcterms:modified>
</cp:coreProperties>
</file>